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zero_\Desktop\길벗컴활1급총정리_update_20250108\기출\01회\"/>
    </mc:Choice>
  </mc:AlternateContent>
  <xr:revisionPtr revIDLastSave="0" documentId="13_ncr:1_{3D0879E7-3C3A-4741-8665-DE997981BFD6}" xr6:coauthVersionLast="47" xr6:coauthVersionMax="47" xr10:uidLastSave="{00000000-0000-0000-0000-000000000000}"/>
  <bookViews>
    <workbookView xWindow="-120" yWindow="-120" windowWidth="29040" windowHeight="15840" activeTab="6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nm.Criteria" localSheetId="0">기본작업!$A$30:$A$31</definedName>
    <definedName name="_xlnm.Extract" localSheetId="0">기본작업!$A$33:$D$33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I28" i="3"/>
  <c r="I10" i="3"/>
  <c r="I16" i="3"/>
  <c r="I18" i="3"/>
  <c r="I8" i="3"/>
  <c r="I27" i="3"/>
  <c r="I20" i="3"/>
  <c r="I13" i="3"/>
  <c r="I15" i="3"/>
  <c r="I26" i="3"/>
  <c r="I12" i="3"/>
  <c r="I22" i="3"/>
  <c r="I7" i="3"/>
  <c r="I11" i="3"/>
  <c r="I4" i="3"/>
  <c r="I9" i="3"/>
  <c r="I17" i="3"/>
  <c r="I6" i="3"/>
  <c r="I21" i="3"/>
  <c r="I23" i="3"/>
  <c r="I14" i="3"/>
  <c r="I25" i="3"/>
  <c r="I24" i="3"/>
  <c r="I5" i="3"/>
  <c r="I19" i="3"/>
  <c r="M10" i="3" l="1"/>
  <c r="N10" i="3"/>
  <c r="O10" i="3"/>
  <c r="M11" i="3"/>
  <c r="N11" i="3"/>
  <c r="O11" i="3"/>
  <c r="M12" i="3"/>
  <c r="N12" i="3"/>
  <c r="O12" i="3"/>
  <c r="M13" i="3"/>
  <c r="N13" i="3"/>
  <c r="O13" i="3"/>
  <c r="M14" i="3"/>
  <c r="N14" i="3"/>
  <c r="O14" i="3"/>
  <c r="M15" i="3"/>
  <c r="N15" i="3"/>
  <c r="O15" i="3"/>
  <c r="M16" i="3"/>
  <c r="N16" i="3"/>
  <c r="O16" i="3"/>
  <c r="N9" i="3"/>
  <c r="O9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A3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BA7B2E61-A707-4BAF-852B-AE8DDCD89225}" name="MS Access Database_Query1" type="1" refreshedVersion="8" background="1">
    <dbPr connection="DSN=MS Access Database;DBQ=C:\Users\zero_\Desktop\길벗컴활1급총정리_update_20250108\기출\01회\재활용센터.accdb;DefaultDir=C:\Users\zero_\Desktop\길벗컴활1급총정리_update_20250108\기출\01회;DriverId=25;FIL=MS Access;MaxBufferSize=2048;PageTimeout=5;" command="SELECT 센터관리.지역, 센터관리.운영구분, 센터관리.면적, 센터관리.보유차량_x000d__x000a_FROM 센터관리 센터관리"/>
  </connection>
</connections>
</file>

<file path=xl/sharedStrings.xml><?xml version="1.0" encoding="utf-8"?>
<sst xmlns="http://schemas.openxmlformats.org/spreadsheetml/2006/main" count="554" uniqueCount="222">
  <si>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</si>
  <si>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</si>
  <si>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</si>
  <si>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</si>
  <si>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</si>
  <si>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</si>
  <si>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</si>
  <si>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</si>
  <si>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</si>
  <si>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</si>
  <si>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</si>
  <si>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</si>
  <si>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</si>
  <si>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</si>
  <si>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</si>
  <si>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</si>
  <si>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</si>
  <si>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</si>
  <si>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</si>
  <si>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</si>
  <si>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</si>
  <si>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</si>
  <si>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</si>
  <si>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</si>
  <si>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</si>
  <si>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</si>
  <si>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</si>
  <si>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</si>
  <si>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</si>
  <si>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</si>
  <si>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</si>
  <si>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</si>
  <si>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</si>
  <si>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</si>
  <si>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</si>
  <si>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</si>
  <si>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</si>
  <si>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</si>
  <si>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</si>
  <si>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</si>
  <si>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</si>
  <si>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</si>
  <si>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</si>
  <si>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</si>
  <si>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</si>
  <si>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</si>
  <si>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</si>
  <si>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</si>
  <si>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</si>
  <si>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</si>
  <si>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</si>
  <si>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</si>
  <si>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</si>
  <si>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</si>
  <si>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</si>
  <si>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</si>
  <si>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</si>
  <si>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</si>
  <si>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</si>
  <si>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</si>
  <si>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</si>
  <si>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</si>
  <si>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</si>
  <si>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</si>
  <si>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</si>
  <si>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</si>
  <si>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</si>
  <si>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</si>
  <si>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</si>
  <si>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</si>
  <si>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</si>
  <si>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</si>
  <si>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</si>
  <si>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</si>
  <si>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</si>
  <si>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</si>
  <si>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</si>
  <si>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</si>
  <si>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</si>
  <si>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</si>
  <si>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</si>
  <si>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</si>
  <si>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</si>
  <si>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</si>
  <si>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</si>
  <si>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</si>
  <si>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</si>
  <si>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</si>
  <si>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</si>
  <si>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</si>
  <si>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</si>
  <si>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</si>
  <si>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</si>
  <si>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</si>
  <si>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</si>
  <si>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</si>
  <si>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</si>
  <si>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</si>
  <si>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</si>
  <si>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</si>
  <si>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</si>
  <si>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</si>
  <si>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</si>
  <si>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</si>
  <si>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</si>
  <si>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</si>
  <si>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</si>
  <si>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</si>
  <si>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</si>
  <si>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</si>
  <si>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</si>
  <si>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</si>
  <si>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</si>
  <si>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</si>
  <si>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</si>
  <si>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</si>
  <si>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</si>
  <si>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</si>
  <si>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</si>
  <si>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</si>
  <si>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</si>
  <si>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</si>
  <si>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</si>
  <si>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</si>
  <si>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</si>
  <si>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</si>
  <si>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</si>
  <si>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</si>
  <si>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</si>
  <si>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</si>
  <si>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</si>
  <si>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</si>
  <si>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</si>
  <si>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</si>
  <si>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</si>
  <si>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</si>
  <si>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</si>
  <si>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</si>
  <si>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</si>
  <si>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</si>
  <si>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</si>
  <si>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</si>
  <si>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</si>
  <si>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</si>
  <si>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</si>
  <si>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</si>
  <si>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</si>
  <si>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</si>
  <si>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</si>
  <si>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</si>
  <si>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</si>
  <si>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</si>
  <si>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</si>
  <si>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</si>
  <si>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</si>
  <si>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</si>
  <si>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</si>
  <si>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</si>
  <si>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</si>
  <si>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</si>
  <si>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</si>
  <si>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</si>
  <si>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</si>
  <si>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</si>
  <si>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</si>
  <si>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</si>
  <si>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</si>
  <si>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</si>
  <si>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</si>
  <si>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</si>
  <si>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</si>
  <si>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</si>
  <si>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</si>
  <si>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</si>
  <si>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</si>
  <si>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</si>
  <si>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</si>
  <si>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</si>
  <si>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</si>
  <si>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</si>
  <si>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</si>
  <si>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</si>
  <si>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</si>
  <si>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</si>
  <si>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</si>
  <si>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</si>
  <si>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</si>
  <si>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</si>
  <si>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</si>
  <si>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</si>
  <si>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여행 종류별 교통비와 식비의 평균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</si>
  <si>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</si>
  <si>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</si>
  <si>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</si>
  <si>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</si>
  <si>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</si>
  <si>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</si>
  <si>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</si>
  <si>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</si>
  <si>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</si>
  <si>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</si>
  <si>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</si>
  <si>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</si>
  <si>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</si>
  <si>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</si>
  <si>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</si>
  <si>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조건</t>
    <phoneticPr fontId="1" type="noConversion"/>
  </si>
  <si>
    <t>(모두)</t>
  </si>
  <si>
    <t>평균 : 면적</t>
  </si>
  <si>
    <t>전체 평균 : 면적</t>
  </si>
  <si>
    <t>평균 : 보유차량</t>
  </si>
  <si>
    <t>전체 평균 : 보유차량</t>
  </si>
  <si>
    <t>값</t>
  </si>
  <si>
    <t>종류</t>
    <phoneticPr fontId="1" type="noConversion"/>
  </si>
  <si>
    <t>숙박비</t>
    <phoneticPr fontId="1" type="noConversion"/>
  </si>
  <si>
    <t>교통비</t>
    <phoneticPr fontId="1" type="noConversion"/>
  </si>
  <si>
    <t>테스트1</t>
  </si>
  <si>
    <t>장미</t>
  </si>
  <si>
    <t>테스트2</t>
  </si>
  <si>
    <t>테스트3</t>
  </si>
  <si>
    <t>테스트4</t>
  </si>
  <si>
    <t>xtx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</si>
</sst>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\▲0%;[Magenta]\▼\-0%;0%;[Red]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4" fillId="0" borderId="0" xfId="0" applyFont="1">
      <alignment vertical="center"/>
    </xf>
    <xf numFmtId="178" fontId="0" fillId="0" borderId="1" xfId="2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'기타작업-2'!$A$1</c:f>
          <c:strCache>
            <c:ptCount val="1"/>
            <c:pt idx="0">
              <c:v>여행 종류별 교통비와 식비의 평균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E3F1-48E2-BE08-B28673A07F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E3F1-48E2-BE08-B28673A07F0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11906</xdr:colOff>
      <xdr:row>0</xdr:row>
      <xdr:rowOff>202406</xdr:rowOff>
    </xdr:from>
    <xdr:to>
      <xdr:col>7</xdr:col>
      <xdr:colOff>35718</xdr:colOff>
      <xdr:row>2</xdr:row>
      <xdr:rowOff>202406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323335-EDD3-9906-ECD0-80D5719D8D05}"/>
            </a:ext>
          </a:extLst>
        </xdr:cNvPr>
        <xdr:cNvSpPr/>
      </xdr:nvSpPr>
      <xdr:spPr>
        <a:xfrm>
          <a:off x="5524500" y="202406"/>
          <a:ext cx="881062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</xdr:txBody>
    </xdr:sp>
    <xdr:clientData/>
  </xdr:twoCellAnchor>
  <xdr:twoCellAnchor>
    <xdr:from>
      <xdr:col>6</xdr:col>
      <xdr:colOff>9525</xdr:colOff>
      <xdr:row>3</xdr:row>
      <xdr:rowOff>211931</xdr:rowOff>
    </xdr:from>
    <xdr:to>
      <xdr:col>7</xdr:col>
      <xdr:colOff>33337</xdr:colOff>
      <xdr:row>5</xdr:row>
      <xdr:rowOff>211931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8F7EDD9-5299-473D-AC49-3D2B539376A3}"/>
            </a:ext>
          </a:extLst>
        </xdr:cNvPr>
        <xdr:cNvSpPr/>
      </xdr:nvSpPr>
      <xdr:spPr>
        <a:xfrm>
          <a:off x="5522119" y="854869"/>
          <a:ext cx="881062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 EKI" refreshedDate="45729.910125347225" backgroundQuery="1" createdVersion="8" refreshedVersion="8" minRefreshableVersion="3" recordCount="26" xr:uid="{794E656C-8E74-4C67-A108-6C7538494C78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0CC2CF9-6F93-4968-9F3E-B9568291FDBA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2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H38"/>
  <sheetViews>
    <sheetView zoomScale="80" zoomScaleNormal="80" workbookViewId="0">
      <selection activeCell="A30" sqref="A30"/>
    </sheetView>
  </sheetViews>
  <sheetFormatPr defaultRowHeight="16.5" x14ac:dyDescent="0.3"/>
  <cols>
    <col min="1" max="1" width="9.375" bestFit="1" customWidth="1"/>
    <col min="2" max="3" width="12.375" bestFit="1" customWidth="1"/>
    <col min="4" max="4" width="22.125" bestFit="1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8" x14ac:dyDescent="0.3">
      <c r="A2" t="s">
        <v>1</v>
      </c>
    </row>
    <row r="3" spans="1:8" x14ac:dyDescent="0.3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8" x14ac:dyDescent="0.3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8" x14ac:dyDescent="0.3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8" x14ac:dyDescent="0.3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</row>
    <row r="7" spans="1:8" x14ac:dyDescent="0.3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8" x14ac:dyDescent="0.3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8" x14ac:dyDescent="0.3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8" x14ac:dyDescent="0.3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8" x14ac:dyDescent="0.3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8" x14ac:dyDescent="0.3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8" x14ac:dyDescent="0.3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8" x14ac:dyDescent="0.3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8" x14ac:dyDescent="0.3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8" x14ac:dyDescent="0.3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3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3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3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3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3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3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3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3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3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3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3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3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3">
      <c r="A30" s="15" t="s">
        <v>206</v>
      </c>
    </row>
    <row r="31" spans="1:8" x14ac:dyDescent="0.3">
      <c r="A31" t="b">
        <f>AND(YEAR(D4)&gt;=2018,(RIGHT(H4,3)="일요일")+(RIGHT(H4,3)="공휴일"))</f>
        <v>1</v>
      </c>
    </row>
    <row r="33" spans="1:5" x14ac:dyDescent="0.3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3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3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3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3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3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 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zoomScale="80" zoomScaleNormal="80" workbookViewId="0">
      <selection activeCell="I17" sqref="I17"/>
    </sheetView>
  </sheetViews>
  <sheetFormatPr defaultRowHeight="16.5" x14ac:dyDescent="0.3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3">
      <c r="A2" t="s">
        <v>0</v>
      </c>
      <c r="H2" t="s">
        <v>2</v>
      </c>
      <c r="I2" s="3">
        <v>45332</v>
      </c>
      <c r="K2" t="s">
        <v>3</v>
      </c>
    </row>
    <row r="3" spans="1:15" x14ac:dyDescent="0.3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3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>
        <f>fn비고(F4, G4, H4)</f>
        <v/>
      </c>
      <c r="K4" s="1" t="s">
        <v>19</v>
      </c>
      <c r="L4" s="2">
        <f t="array" ref="L4">ROUNDDOWN(AVERAGE(IF((K4=$C$4:$C$28) * (YEAR($I$2) - YEAR($D$4:$D$28) &gt;= 20), $E$4:$E$28)), 0)</f>
        <v>239</v>
      </c>
    </row>
    <row r="5" spans="1:15" x14ac:dyDescent="0.3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>
        <f t="shared" ref="I5:I28" si="0">fn비고(F5, G5, H5)</f>
        <v>일요일(1대)</v>
      </c>
      <c r="K5" s="1" t="s">
        <v>16</v>
      </c>
      <c r="L5" s="2">
        <f t="array" ref="L5">ROUNDDOWN(AVERAGE(IF((K5=$C$4:$C$28) * (YEAR($I$2) - YEAR($D$4:$D$28) &gt;= 20), $E$4:$E$28)), 0)</f>
        <v>365</v>
      </c>
    </row>
    <row r="6" spans="1:15" x14ac:dyDescent="0.3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>
        <f t="shared" si="0"/>
        <v/>
      </c>
    </row>
    <row r="7" spans="1:15" x14ac:dyDescent="0.3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>
        <f t="shared" si="0"/>
        <v/>
      </c>
      <c r="K7" t="s">
        <v>30</v>
      </c>
    </row>
    <row r="8" spans="1:15" x14ac:dyDescent="0.3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>
        <f t="shared" si="0"/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3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>
        <f t="shared" si="0"/>
        <v/>
      </c>
      <c r="K9" s="1" t="s">
        <v>40</v>
      </c>
      <c r="L9" s="2" t="str">
        <f t="array" ref="L9">_xlfn.CONCAT("직영 ", SUM(($B$4:$B$28=K9) * ($C$4:$C$28="직영")), "곳 - 위탁 ", SUM(($B$4:$B$28=K9) * ($C$4:$C$28="위탁")), "곳")</f>
        <v>직영 3곳 - 위탁 1곳</v>
      </c>
      <c r="M9" s="1" t="str">
        <f>TEXT(COUNTIFS($B$4:$B$28, $K9, $F$4:$F$28, "*" &amp; M$8 &amp; "*") / COUNTIF($B$4:$B$28, $K9), "0%")</f>
        <v>75%</v>
      </c>
      <c r="N9" s="1" t="str">
        <f t="shared" ref="N9:O16" si="1">TEXT(COUNTIFS($B$4:$B$28, $K9, $F$4:$F$28, "*" &amp; N$8 &amp; "*") / COUNTIF($B$4:$B$28, $K9), "0%")</f>
        <v>75%</v>
      </c>
      <c r="O9" s="1" t="str">
        <f t="shared" si="1"/>
        <v>50%</v>
      </c>
    </row>
    <row r="10" spans="1:15" x14ac:dyDescent="0.3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>
        <f t="shared" si="0"/>
        <v>토요일, 일요일, 공휴일(2대)</v>
      </c>
      <c r="K10" s="1" t="s">
        <v>15</v>
      </c>
      <c r="L10" s="2" t="str">
        <f t="array" ref="L10">_xlfn.CONCAT("직영 ", SUM(($B$4:$B$28=K10) * ($C$4:$C$28="직영")), "곳 - 위탁 ", SUM(($B$4:$B$28=K10) * ($C$4:$C$28="위탁")), "곳")</f>
        <v>직영 1곳 - 위탁 2곳</v>
      </c>
      <c r="M10" s="1" t="str">
        <f t="shared" ref="M10:M16" si="2">TEXT(COUNTIFS($B$4:$B$28, $K10, $F$4:$F$28, "*" &amp; M$8 &amp; "*") / COUNTIF($B$4:$B$28, $K10), 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3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>
        <f t="shared" si="0"/>
        <v/>
      </c>
      <c r="K11" s="1" t="s">
        <v>21</v>
      </c>
      <c r="L11" s="2" t="str">
        <f t="array" ref="L11">_xlfn.CONCAT("직영 ", SUM(($B$4:$B$28=K11) * ($C$4:$C$28="직영")), "곳 - 위탁 ", SUM(($B$4:$B$28=K11) * ($C$4:$C$28="위탁")), "곳")</f>
        <v>직영 1곳 - 위탁 2곳</v>
      </c>
      <c r="M11" s="1" t="str">
        <f t="shared" si="2"/>
        <v>67%</v>
      </c>
      <c r="N11" s="1" t="str">
        <f t="shared" si="1"/>
        <v>67%</v>
      </c>
      <c r="O11" s="1" t="str">
        <f t="shared" si="1"/>
        <v>33%</v>
      </c>
    </row>
    <row r="12" spans="1:15" x14ac:dyDescent="0.3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>
        <f t="shared" si="0"/>
        <v/>
      </c>
      <c r="K12" s="1" t="s">
        <v>25</v>
      </c>
      <c r="L12" s="2" t="str">
        <f t="array" ref="L12">_xlfn.CONCAT("직영 ", SUM(($B$4:$B$28=K12) * ($C$4:$C$28="직영")), "곳 - 위탁 ", SUM(($B$4:$B$28=K12) * ($C$4:$C$28="위탁")), "곳")</f>
        <v>직영 2곳 - 위탁 2곳</v>
      </c>
      <c r="M12" s="1" t="str">
        <f t="shared" si="2"/>
        <v>50%</v>
      </c>
      <c r="N12" s="1" t="str">
        <f t="shared" si="1"/>
        <v>25%</v>
      </c>
      <c r="O12" s="1" t="str">
        <f t="shared" si="1"/>
        <v>25%</v>
      </c>
    </row>
    <row r="13" spans="1:15" x14ac:dyDescent="0.3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>
        <f t="shared" si="0"/>
        <v>일요일(1대)</v>
      </c>
      <c r="K13" s="1" t="s">
        <v>42</v>
      </c>
      <c r="L13" s="2" t="str">
        <f t="array" ref="L13">_xlfn.CONCAT("직영 ", SUM(($B$4:$B$28=K13) * ($C$4:$C$28="직영")), "곳 - 위탁 ", SUM(($B$4:$B$28=K13) * ($C$4:$C$28="위탁")), "곳")</f>
        <v>직영 2곳 - 위탁 2곳</v>
      </c>
      <c r="M13" s="1" t="str">
        <f t="shared" si="2"/>
        <v>75%</v>
      </c>
      <c r="N13" s="1" t="str">
        <f t="shared" si="1"/>
        <v>50%</v>
      </c>
      <c r="O13" s="1" t="str">
        <f t="shared" si="1"/>
        <v>25%</v>
      </c>
    </row>
    <row r="14" spans="1:15" x14ac:dyDescent="0.3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>
        <f t="shared" si="0"/>
        <v>공휴일(보유차량 없음)</v>
      </c>
      <c r="K14" s="1" t="s">
        <v>28</v>
      </c>
      <c r="L14" s="2" t="str">
        <f t="array" ref="L14">_xlfn.CONCAT("직영 ", SUM(($B$4:$B$28=K14) * ($C$4:$C$28="직영")), "곳 - 위탁 ", SUM(($B$4:$B$28=K14) * ($C$4:$C$28="위탁")), "곳")</f>
        <v>직영 2곳 - 위탁 1곳</v>
      </c>
      <c r="M14" s="1" t="str">
        <f t="shared" si="2"/>
        <v>67%</v>
      </c>
      <c r="N14" s="1" t="str">
        <f t="shared" si="1"/>
        <v>33%</v>
      </c>
      <c r="O14" s="1" t="str">
        <f t="shared" si="1"/>
        <v>67%</v>
      </c>
    </row>
    <row r="15" spans="1:15" x14ac:dyDescent="0.3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>
        <f t="shared" si="0"/>
        <v/>
      </c>
      <c r="K15" s="1" t="s">
        <v>50</v>
      </c>
      <c r="L15" s="2" t="str">
        <f t="array" ref="L15">_xlfn.CONCAT("직영 ", SUM(($B$4:$B$28=K15) * ($C$4:$C$28="직영")), "곳 - 위탁 ", SUM(($B$4:$B$28=K15) * ($C$4:$C$28="위탁")), "곳")</f>
        <v>직영 0곳 - 위탁 2곳</v>
      </c>
      <c r="M15" s="1" t="str">
        <f t="shared" si="2"/>
        <v>0%</v>
      </c>
      <c r="N15" s="1" t="str">
        <f t="shared" si="1"/>
        <v>100%</v>
      </c>
      <c r="O15" s="1" t="str">
        <f t="shared" si="1"/>
        <v>50%</v>
      </c>
    </row>
    <row r="16" spans="1:15" x14ac:dyDescent="0.3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>
        <f t="shared" si="0"/>
        <v/>
      </c>
      <c r="K16" s="1" t="s">
        <v>32</v>
      </c>
      <c r="L16" s="2" t="str">
        <f t="array" ref="L16">_xlfn.CONCAT("직영 ", SUM(($B$4:$B$28=K16) * ($C$4:$C$28="직영")), "곳 - 위탁 ", SUM(($B$4:$B$28=K16) * ($C$4:$C$28="위탁")), "곳")</f>
        <v>직영 2곳 - 위탁 0곳</v>
      </c>
      <c r="M16" s="1" t="str">
        <f t="shared" si="2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3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>
        <f t="shared" si="0"/>
        <v>토요일, 일요일, 공휴일(보유차량 없음)</v>
      </c>
    </row>
    <row r="18" spans="1:14" x14ac:dyDescent="0.3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>
        <f t="shared" si="0"/>
        <v/>
      </c>
      <c r="K18" t="s">
        <v>55</v>
      </c>
    </row>
    <row r="19" spans="1:14" x14ac:dyDescent="0.3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>
        <f t="shared" si="0"/>
        <v>일요일(1대)</v>
      </c>
      <c r="K19" s="1" t="s">
        <v>6</v>
      </c>
      <c r="L19" s="6" t="s">
        <v>4</v>
      </c>
    </row>
    <row r="20" spans="1:14" x14ac:dyDescent="0.3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>
        <f t="shared" si="0"/>
        <v>일요일(보유차량 없음)</v>
      </c>
      <c r="K20" s="1" t="s">
        <v>19</v>
      </c>
      <c r="L20" s="1" t="str">
        <f t="array" ref="L20">INDEX($A$4:$A$28, MATCH(MAX(($K20=$C$4:$C$28) * $E$4:$E$28), ($K20=$C$4:$C$28) * $E$4:$E$28, 0))</f>
        <v>c01</v>
      </c>
    </row>
    <row r="21" spans="1:14" x14ac:dyDescent="0.3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>
        <f t="shared" si="0"/>
        <v>공휴일(3대)</v>
      </c>
      <c r="K21" s="1" t="s">
        <v>16</v>
      </c>
      <c r="L21" s="1" t="str">
        <f t="array" ref="L21">INDEX($A$4:$A$28, MATCH(MAX(($K21=$C$4:$C$28) * $E$4:$E$28), ($K21=$C$4:$C$28) * $E$4:$E$28, 0))</f>
        <v>d08</v>
      </c>
      <c r="N21" s="5"/>
    </row>
    <row r="22" spans="1:14" x14ac:dyDescent="0.3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>
        <f t="shared" si="0"/>
        <v>토요일(3대)</v>
      </c>
    </row>
    <row r="23" spans="1:14" x14ac:dyDescent="0.3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>
        <f t="shared" si="0"/>
        <v/>
      </c>
    </row>
    <row r="24" spans="1:14" x14ac:dyDescent="0.3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>
        <f t="shared" si="0"/>
        <v/>
      </c>
    </row>
    <row r="25" spans="1:14" x14ac:dyDescent="0.3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>
        <f t="shared" si="0"/>
        <v/>
      </c>
    </row>
    <row r="26" spans="1:14" x14ac:dyDescent="0.3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>
        <f t="shared" si="0"/>
        <v/>
      </c>
    </row>
    <row r="27" spans="1:14" x14ac:dyDescent="0.3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>
        <f t="shared" si="0"/>
        <v>일요일(2대)</v>
      </c>
    </row>
    <row r="28" spans="1:14" x14ac:dyDescent="0.3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>
        <f t="shared" si="0"/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zoomScale="80" zoomScaleNormal="80" workbookViewId="0">
      <selection activeCell="H7" sqref="H7"/>
    </sheetView>
  </sheetViews>
  <sheetFormatPr defaultRowHeight="16.5" x14ac:dyDescent="0.3"/>
  <cols>
    <col min="1" max="1" width="20.125" bestFit="1" customWidth="1"/>
    <col min="2" max="2" width="15.25" bestFit="1" customWidth="1"/>
    <col min="3" max="3" width="7.375" bestFit="1" customWidth="1"/>
  </cols>
  <sheetData>
    <row r="1" spans="1:3" x14ac:dyDescent="0.3">
      <c r="A1" s="16" t="s">
        <v>86</v>
      </c>
      <c r="B1" t="s">
        <v>207</v>
      </c>
    </row>
    <row r="3" spans="1:3" x14ac:dyDescent="0.3">
      <c r="A3" s="16" t="s">
        <v>85</v>
      </c>
      <c r="B3" s="16" t="s">
        <v>212</v>
      </c>
    </row>
    <row r="4" spans="1:3" x14ac:dyDescent="0.3">
      <c r="A4" t="s">
        <v>108</v>
      </c>
      <c r="C4" s="17"/>
    </row>
    <row r="5" spans="1:3" x14ac:dyDescent="0.3">
      <c r="B5" t="s">
        <v>208</v>
      </c>
      <c r="C5" s="17">
        <v>226.5</v>
      </c>
    </row>
    <row r="6" spans="1:3" x14ac:dyDescent="0.3">
      <c r="B6" t="s">
        <v>210</v>
      </c>
      <c r="C6" s="17">
        <v>1</v>
      </c>
    </row>
    <row r="7" spans="1:3" x14ac:dyDescent="0.3">
      <c r="C7" s="17"/>
    </row>
    <row r="8" spans="1:3" x14ac:dyDescent="0.3">
      <c r="A8" t="s">
        <v>92</v>
      </c>
      <c r="C8" s="17"/>
    </row>
    <row r="9" spans="1:3" x14ac:dyDescent="0.3">
      <c r="B9" t="s">
        <v>208</v>
      </c>
      <c r="C9" s="17">
        <v>265.33333333333331</v>
      </c>
    </row>
    <row r="10" spans="1:3" x14ac:dyDescent="0.3">
      <c r="B10" t="s">
        <v>210</v>
      </c>
      <c r="C10" s="17">
        <v>0.66666666666666663</v>
      </c>
    </row>
    <row r="11" spans="1:3" x14ac:dyDescent="0.3">
      <c r="C11" s="17"/>
    </row>
    <row r="12" spans="1:3" x14ac:dyDescent="0.3">
      <c r="A12" t="s">
        <v>96</v>
      </c>
      <c r="C12" s="17"/>
    </row>
    <row r="13" spans="1:3" x14ac:dyDescent="0.3">
      <c r="B13" t="s">
        <v>208</v>
      </c>
      <c r="C13" s="17">
        <v>239.33333333333334</v>
      </c>
    </row>
    <row r="14" spans="1:3" x14ac:dyDescent="0.3">
      <c r="B14" t="s">
        <v>210</v>
      </c>
      <c r="C14" s="17">
        <v>1.6666666666666667</v>
      </c>
    </row>
    <row r="15" spans="1:3" x14ac:dyDescent="0.3">
      <c r="C15" s="17"/>
    </row>
    <row r="16" spans="1:3" x14ac:dyDescent="0.3">
      <c r="A16" t="s">
        <v>209</v>
      </c>
      <c r="C16" s="17">
        <v>245.875</v>
      </c>
    </row>
    <row r="17" spans="1:3" x14ac:dyDescent="0.3">
      <c r="A17" t="s">
        <v>211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zoomScale="80" zoomScaleNormal="80" workbookViewId="0">
      <selection activeCell="L5" sqref="L5"/>
    </sheetView>
  </sheetViews>
  <sheetFormatPr defaultRowHeight="16.5" x14ac:dyDescent="0.3"/>
  <cols>
    <col min="1" max="1" width="8.375" customWidth="1"/>
    <col min="2" max="2" width="11" bestFit="1" customWidth="1"/>
    <col min="3" max="6" width="10.5" bestFit="1" customWidth="1"/>
    <col min="7" max="7" width="1.875" customWidth="1"/>
    <col min="8" max="8" width="10.75" customWidth="1"/>
    <col min="9" max="9" width="10.5" bestFit="1" customWidth="1"/>
    <col min="10" max="10" width="8.375" bestFit="1" customWidth="1"/>
  </cols>
  <sheetData>
    <row r="1" spans="1:10" x14ac:dyDescent="0.3">
      <c r="C1" t="s">
        <v>0</v>
      </c>
      <c r="H1" t="s">
        <v>3</v>
      </c>
    </row>
    <row r="2" spans="1:10" x14ac:dyDescent="0.3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213</v>
      </c>
      <c r="I2" s="9" t="s">
        <v>214</v>
      </c>
      <c r="J2" s="9" t="s">
        <v>215</v>
      </c>
    </row>
    <row r="3" spans="1:10" x14ac:dyDescent="0.3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3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3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3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3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3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3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3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3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3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3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3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3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3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3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3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3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3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3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3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1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zoomScale="80" zoomScaleNormal="80" workbookViewId="0"/>
  </sheetViews>
  <sheetFormatPr defaultRowHeight="16.5" x14ac:dyDescent="0.3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3">
      <c r="A1" t="s">
        <v>0</v>
      </c>
    </row>
    <row r="2" spans="1:5" x14ac:dyDescent="0.3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3">
      <c r="A3" s="1" t="s">
        <v>129</v>
      </c>
      <c r="B3" s="1" t="s">
        <v>48</v>
      </c>
      <c r="C3" s="1" t="s">
        <v>101</v>
      </c>
      <c r="D3" s="2" t="s">
        <v>130</v>
      </c>
      <c r="E3" s="19">
        <v>0.34</v>
      </c>
    </row>
    <row r="4" spans="1:5" x14ac:dyDescent="0.3">
      <c r="A4" s="1" t="s">
        <v>91</v>
      </c>
      <c r="B4" s="1" t="s">
        <v>92</v>
      </c>
      <c r="C4" s="1" t="s">
        <v>93</v>
      </c>
      <c r="D4" s="2" t="s">
        <v>94</v>
      </c>
      <c r="E4" s="19">
        <v>0.13999999999999996</v>
      </c>
    </row>
    <row r="5" spans="1:5" x14ac:dyDescent="0.3">
      <c r="A5" s="1" t="s">
        <v>137</v>
      </c>
      <c r="B5" s="1" t="s">
        <v>96</v>
      </c>
      <c r="C5" s="1" t="s">
        <v>93</v>
      </c>
      <c r="D5" s="2" t="s">
        <v>115</v>
      </c>
      <c r="E5" s="19">
        <v>-0.27</v>
      </c>
    </row>
    <row r="6" spans="1:5" x14ac:dyDescent="0.3">
      <c r="A6" s="1" t="s">
        <v>99</v>
      </c>
      <c r="B6" s="1" t="s">
        <v>100</v>
      </c>
      <c r="C6" s="1" t="s">
        <v>101</v>
      </c>
      <c r="D6" s="2" t="s">
        <v>102</v>
      </c>
      <c r="E6" s="19">
        <v>0.30000000000000004</v>
      </c>
    </row>
    <row r="7" spans="1:5" x14ac:dyDescent="0.3">
      <c r="A7" s="1" t="s">
        <v>141</v>
      </c>
      <c r="B7" s="1" t="s">
        <v>113</v>
      </c>
      <c r="C7" s="1" t="s">
        <v>101</v>
      </c>
      <c r="D7" s="2" t="s">
        <v>106</v>
      </c>
      <c r="E7" s="19">
        <v>0</v>
      </c>
    </row>
    <row r="8" spans="1:5" x14ac:dyDescent="0.3">
      <c r="A8" s="1" t="s">
        <v>104</v>
      </c>
      <c r="B8" s="1" t="s">
        <v>105</v>
      </c>
      <c r="C8" s="1" t="s">
        <v>101</v>
      </c>
      <c r="D8" s="2" t="s">
        <v>106</v>
      </c>
      <c r="E8" s="19">
        <v>0.38</v>
      </c>
    </row>
    <row r="9" spans="1:5" x14ac:dyDescent="0.3">
      <c r="A9" s="1" t="s">
        <v>121</v>
      </c>
      <c r="B9" s="1" t="s">
        <v>122</v>
      </c>
      <c r="C9" s="1" t="s">
        <v>93</v>
      </c>
      <c r="D9" s="2" t="s">
        <v>123</v>
      </c>
      <c r="E9" s="19">
        <v>-8.0000000000000016E-2</v>
      </c>
    </row>
    <row r="10" spans="1:5" x14ac:dyDescent="0.3">
      <c r="A10" s="1" t="s">
        <v>107</v>
      </c>
      <c r="B10" s="1" t="s">
        <v>108</v>
      </c>
      <c r="C10" s="1" t="s">
        <v>101</v>
      </c>
      <c r="D10" s="2" t="s">
        <v>109</v>
      </c>
      <c r="E10" s="19" t="s">
        <v>204</v>
      </c>
    </row>
    <row r="11" spans="1:5" x14ac:dyDescent="0.3">
      <c r="A11" s="1" t="s">
        <v>119</v>
      </c>
      <c r="B11" s="1" t="s">
        <v>48</v>
      </c>
      <c r="C11" s="1" t="s">
        <v>93</v>
      </c>
      <c r="D11" s="2" t="s">
        <v>120</v>
      </c>
      <c r="E11" s="19">
        <v>0.31000000000000005</v>
      </c>
    </row>
    <row r="12" spans="1:5" x14ac:dyDescent="0.3">
      <c r="A12" s="1" t="s">
        <v>63</v>
      </c>
      <c r="B12" s="1" t="s">
        <v>92</v>
      </c>
      <c r="C12" s="1" t="s">
        <v>93</v>
      </c>
      <c r="D12" s="2" t="s">
        <v>138</v>
      </c>
      <c r="E12" s="19">
        <v>0</v>
      </c>
    </row>
    <row r="13" spans="1:5" x14ac:dyDescent="0.3">
      <c r="A13" s="1" t="s">
        <v>20</v>
      </c>
      <c r="B13" s="1" t="s">
        <v>96</v>
      </c>
      <c r="C13" s="1" t="s">
        <v>93</v>
      </c>
      <c r="D13" s="2" t="s">
        <v>97</v>
      </c>
      <c r="E13" s="19">
        <v>0.58000000000000007</v>
      </c>
    </row>
    <row r="14" spans="1:5" x14ac:dyDescent="0.3">
      <c r="A14" s="1" t="s">
        <v>126</v>
      </c>
      <c r="B14" s="1" t="s">
        <v>100</v>
      </c>
      <c r="C14" s="1" t="s">
        <v>93</v>
      </c>
      <c r="D14" s="2" t="s">
        <v>127</v>
      </c>
      <c r="E14" s="19">
        <v>8.9999999999999969E-2</v>
      </c>
    </row>
    <row r="15" spans="1:5" x14ac:dyDescent="0.3">
      <c r="A15" s="1" t="s">
        <v>112</v>
      </c>
      <c r="B15" s="1" t="s">
        <v>113</v>
      </c>
      <c r="C15" s="1" t="s">
        <v>93</v>
      </c>
      <c r="D15" s="2" t="s">
        <v>114</v>
      </c>
      <c r="E15" s="19">
        <v>0.5</v>
      </c>
    </row>
    <row r="16" spans="1:5" x14ac:dyDescent="0.3">
      <c r="A16" s="1" t="s">
        <v>117</v>
      </c>
      <c r="B16" s="1" t="s">
        <v>100</v>
      </c>
      <c r="C16" s="1" t="s">
        <v>101</v>
      </c>
      <c r="D16" s="2" t="s">
        <v>118</v>
      </c>
      <c r="E16" s="19">
        <v>0.62999999999999989</v>
      </c>
    </row>
    <row r="17" spans="1:5" x14ac:dyDescent="0.3">
      <c r="A17" s="1" t="s">
        <v>124</v>
      </c>
      <c r="B17" s="1" t="s">
        <v>48</v>
      </c>
      <c r="C17" s="1" t="s">
        <v>101</v>
      </c>
      <c r="D17" s="2" t="s">
        <v>125</v>
      </c>
      <c r="E17" s="19">
        <v>-6.9999999999999951E-2</v>
      </c>
    </row>
    <row r="18" spans="1:5" x14ac:dyDescent="0.3">
      <c r="A18" s="1" t="s">
        <v>139</v>
      </c>
      <c r="B18" s="1" t="s">
        <v>105</v>
      </c>
      <c r="C18" s="1" t="s">
        <v>93</v>
      </c>
      <c r="D18" s="2" t="s">
        <v>140</v>
      </c>
      <c r="E18" s="19" t="s">
        <v>205</v>
      </c>
    </row>
    <row r="19" spans="1:5" x14ac:dyDescent="0.3">
      <c r="A19" s="1" t="s">
        <v>134</v>
      </c>
      <c r="B19" s="1" t="s">
        <v>105</v>
      </c>
      <c r="C19" s="1" t="s">
        <v>101</v>
      </c>
      <c r="D19" s="2" t="s">
        <v>135</v>
      </c>
      <c r="E19" s="19">
        <v>-0.11999999999999994</v>
      </c>
    </row>
    <row r="20" spans="1:5" x14ac:dyDescent="0.3">
      <c r="A20" s="1" t="s">
        <v>145</v>
      </c>
      <c r="B20" s="1" t="s">
        <v>113</v>
      </c>
      <c r="C20" s="1" t="s">
        <v>93</v>
      </c>
      <c r="D20" s="2" t="s">
        <v>146</v>
      </c>
      <c r="E20" s="19">
        <v>0.34000000000000008</v>
      </c>
    </row>
    <row r="21" spans="1:5" x14ac:dyDescent="0.3">
      <c r="A21" s="1" t="s">
        <v>128</v>
      </c>
      <c r="B21" s="1" t="s">
        <v>113</v>
      </c>
      <c r="C21" s="1" t="s">
        <v>101</v>
      </c>
      <c r="D21" s="2" t="s">
        <v>106</v>
      </c>
      <c r="E21" s="19">
        <v>-0.17999999999999994</v>
      </c>
    </row>
    <row r="22" spans="1:5" x14ac:dyDescent="0.3">
      <c r="A22" s="1" t="s">
        <v>132</v>
      </c>
      <c r="B22" s="1" t="s">
        <v>122</v>
      </c>
      <c r="C22" s="1" t="s">
        <v>93</v>
      </c>
      <c r="D22" s="2" t="s">
        <v>133</v>
      </c>
      <c r="E22" s="19">
        <v>0.19</v>
      </c>
    </row>
    <row r="23" spans="1:5" x14ac:dyDescent="0.3">
      <c r="A23" s="1" t="s">
        <v>143</v>
      </c>
      <c r="B23" s="1" t="s">
        <v>108</v>
      </c>
      <c r="C23" s="1" t="s">
        <v>101</v>
      </c>
      <c r="D23" s="2" t="s">
        <v>144</v>
      </c>
      <c r="E23" s="19">
        <v>-0.05</v>
      </c>
    </row>
    <row r="24" spans="1:5" x14ac:dyDescent="0.3">
      <c r="A24" s="1" t="s">
        <v>51</v>
      </c>
      <c r="B24" s="1" t="s">
        <v>48</v>
      </c>
      <c r="C24" s="1" t="s">
        <v>101</v>
      </c>
      <c r="D24" s="2" t="s">
        <v>94</v>
      </c>
      <c r="E24" s="19">
        <v>0.03</v>
      </c>
    </row>
    <row r="25" spans="1:5" x14ac:dyDescent="0.3">
      <c r="A25" s="1" t="s">
        <v>58</v>
      </c>
      <c r="B25" s="1" t="s">
        <v>92</v>
      </c>
      <c r="C25" s="1" t="s">
        <v>101</v>
      </c>
      <c r="D25" s="2" t="s">
        <v>131</v>
      </c>
      <c r="E25" s="19">
        <v>9.9999999999999978E-2</v>
      </c>
    </row>
    <row r="26" spans="1:5" x14ac:dyDescent="0.3">
      <c r="A26" s="1" t="s">
        <v>43</v>
      </c>
      <c r="B26" s="1" t="s">
        <v>96</v>
      </c>
      <c r="C26" s="1" t="s">
        <v>101</v>
      </c>
      <c r="D26" s="2" t="s">
        <v>115</v>
      </c>
      <c r="E26" s="19">
        <v>0.31999999999999995</v>
      </c>
    </row>
    <row r="27" spans="1:5" x14ac:dyDescent="0.3">
      <c r="A27" s="1" t="s">
        <v>38</v>
      </c>
      <c r="B27" s="1" t="s">
        <v>100</v>
      </c>
      <c r="C27" s="1" t="s">
        <v>93</v>
      </c>
      <c r="D27" s="2" t="s">
        <v>111</v>
      </c>
      <c r="E27" s="19">
        <v>-0.18000000000000005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C7"/>
  <sheetViews>
    <sheetView zoomScale="80" zoomScaleNormal="80" workbookViewId="0">
      <selection activeCell="J7" sqref="J7"/>
    </sheetView>
  </sheetViews>
  <sheetFormatPr defaultRowHeight="16.5" x14ac:dyDescent="0.3"/>
  <cols>
    <col min="1" max="1" width="11" bestFit="1" customWidth="1"/>
    <col min="2" max="3" width="9.375" bestFit="1" customWidth="1"/>
  </cols>
  <sheetData>
    <row r="1" spans="1:3" x14ac:dyDescent="0.3">
      <c r="A1" t="s">
        <v>190</v>
      </c>
    </row>
    <row r="2" spans="1:3" x14ac:dyDescent="0.3">
      <c r="A2" s="9" t="s">
        <v>148</v>
      </c>
      <c r="B2" s="9" t="s">
        <v>151</v>
      </c>
      <c r="C2" s="9" t="s">
        <v>152</v>
      </c>
    </row>
    <row r="3" spans="1:3" x14ac:dyDescent="0.3">
      <c r="A3" s="1" t="s">
        <v>185</v>
      </c>
      <c r="B3" s="11">
        <v>83833.333333333299</v>
      </c>
      <c r="C3" s="12">
        <v>137266.66666666666</v>
      </c>
    </row>
    <row r="4" spans="1:3" x14ac:dyDescent="0.3">
      <c r="A4" s="1" t="s">
        <v>186</v>
      </c>
      <c r="B4" s="11">
        <v>54650</v>
      </c>
      <c r="C4" s="12">
        <v>136050</v>
      </c>
    </row>
    <row r="5" spans="1:3" x14ac:dyDescent="0.3">
      <c r="A5" s="1" t="s">
        <v>187</v>
      </c>
      <c r="B5" s="11">
        <v>23740</v>
      </c>
      <c r="C5" s="12">
        <v>115460</v>
      </c>
    </row>
    <row r="6" spans="1:3" x14ac:dyDescent="0.3">
      <c r="A6" s="1" t="s">
        <v>188</v>
      </c>
      <c r="B6" s="11">
        <v>73883.333333333328</v>
      </c>
      <c r="C6" s="12">
        <v>136133.33333333334</v>
      </c>
    </row>
    <row r="7" spans="1:3" x14ac:dyDescent="0.3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tabSelected="1" zoomScale="80" zoomScaleNormal="80" workbookViewId="0">
      <selection activeCell="P31" sqref="P31"/>
    </sheetView>
  </sheetViews>
  <sheetFormatPr defaultRowHeight="16.5" x14ac:dyDescent="0.3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3">
      <c r="A2" t="s">
        <v>0</v>
      </c>
      <c r="B2" s="18" t="s">
        <v>196</v>
      </c>
    </row>
    <row r="3" spans="1:8" x14ac:dyDescent="0.3">
      <c r="A3" s="1" t="s">
        <v>191</v>
      </c>
      <c r="B3" s="1" t="s">
        <v>192</v>
      </c>
      <c r="C3" s="1" t="s">
        <v>193</v>
      </c>
      <c r="D3" s="1" t="s">
        <v>195</v>
      </c>
      <c r="E3" s="1" t="s">
        <v>194</v>
      </c>
      <c r="G3" s="1" t="s">
        <v>193</v>
      </c>
      <c r="H3" s="1" t="s">
        <v>203</v>
      </c>
    </row>
    <row r="4" spans="1:8" x14ac:dyDescent="0.3">
      <c r="A4" s="2" t="s">
        <v>202</v>
      </c>
      <c r="B4" s="13">
        <v>45441</v>
      </c>
      <c r="C4" s="2" t="s">
        <v>198</v>
      </c>
      <c r="D4" s="2">
        <v>3</v>
      </c>
      <c r="E4" s="12">
        <v>342000</v>
      </c>
      <c r="G4" s="1" t="s">
        <v>197</v>
      </c>
      <c r="H4" s="11">
        <v>120000</v>
      </c>
    </row>
    <row r="5" spans="1:8" x14ac:dyDescent="0.3">
      <c r="A5" s="2" t="s">
        <v>216</v>
      </c>
      <c r="B5" s="13">
        <v>45730</v>
      </c>
      <c r="C5" s="2" t="s">
        <v>217</v>
      </c>
      <c r="D5" s="2">
        <v>2</v>
      </c>
      <c r="E5" s="12">
        <v>300000</v>
      </c>
      <c r="G5" s="1" t="s">
        <v>199</v>
      </c>
      <c r="H5" s="11">
        <v>120000</v>
      </c>
    </row>
    <row r="6" spans="1:8" x14ac:dyDescent="0.3">
      <c r="A6" s="2" t="s">
        <v>216</v>
      </c>
      <c r="B6" s="13">
        <v>45730</v>
      </c>
      <c r="C6" s="2" t="s">
        <v>217</v>
      </c>
      <c r="D6" s="2">
        <v>4</v>
      </c>
      <c r="E6" s="12">
        <v>570000</v>
      </c>
      <c r="G6" s="1" t="s">
        <v>200</v>
      </c>
      <c r="H6" s="11">
        <v>150000</v>
      </c>
    </row>
    <row r="7" spans="1:8" x14ac:dyDescent="0.3">
      <c r="A7" s="2" t="s">
        <v>216</v>
      </c>
      <c r="B7" s="13">
        <v>45730</v>
      </c>
      <c r="C7" s="2" t="s">
        <v>217</v>
      </c>
      <c r="D7" s="2">
        <v>6</v>
      </c>
      <c r="E7" s="12">
        <v>828000</v>
      </c>
      <c r="G7" s="1" t="s">
        <v>201</v>
      </c>
      <c r="H7" s="11">
        <v>180000</v>
      </c>
    </row>
    <row r="8" spans="1:8" x14ac:dyDescent="0.3">
      <c r="A8" s="2" t="s">
        <v>216</v>
      </c>
      <c r="B8" s="13">
        <v>45730</v>
      </c>
      <c r="C8" s="2" t="s">
        <v>217</v>
      </c>
      <c r="D8" s="2">
        <v>8</v>
      </c>
      <c r="E8" s="12">
        <v>1080000</v>
      </c>
    </row>
    <row r="9" spans="1:8" x14ac:dyDescent="0.3">
      <c r="A9" s="2" t="s">
        <v>218</v>
      </c>
      <c r="B9" s="13">
        <v>45730</v>
      </c>
      <c r="C9" s="2" t="s">
        <v>217</v>
      </c>
      <c r="D9" s="2">
        <v>10</v>
      </c>
      <c r="E9" s="12">
        <v>1350000</v>
      </c>
      <c r="H9" s="14"/>
    </row>
    <row r="10" spans="1:8" x14ac:dyDescent="0.3">
      <c r="A10" s="2" t="s">
        <v>219</v>
      </c>
      <c r="B10" s="13">
        <v>45730</v>
      </c>
      <c r="C10" s="2" t="s">
        <v>217</v>
      </c>
      <c r="D10" s="2">
        <v>1</v>
      </c>
      <c r="E10" s="12"/>
    </row>
    <row r="11" spans="1:8" x14ac:dyDescent="0.3">
      <c r="A11" s="2" t="s">
        <v>220</v>
      </c>
      <c r="B11" s="13">
        <v>45730</v>
      </c>
      <c r="C11" s="2" t="s">
        <v>217</v>
      </c>
      <c r="D11" s="2">
        <v>1</v>
      </c>
      <c r="E11" s="12"/>
    </row>
    <row r="12" spans="1:8" x14ac:dyDescent="0.3">
      <c r="A12" s="2" t="s">
        <v>220</v>
      </c>
      <c r="B12" s="13">
        <v>45730</v>
      </c>
      <c r="C12" s="2" t="s">
        <v>217</v>
      </c>
      <c r="D12" s="2">
        <v>1</v>
      </c>
      <c r="E12" s="12"/>
    </row>
    <row r="13" spans="1:8" x14ac:dyDescent="0.3">
      <c r="A13" s="2" t="s">
        <v>221</v>
      </c>
      <c r="B13" s="13">
        <v>45730</v>
      </c>
      <c r="C13" s="2" t="s">
        <v>217</v>
      </c>
      <c r="D13" s="2">
        <v>1</v>
      </c>
      <c r="E13" s="12">
        <v>150000</v>
      </c>
    </row>
    <row r="14" spans="1:8" x14ac:dyDescent="0.3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R EKI</cp:lastModifiedBy>
  <cp:lastPrinted>2024-06-03T12:12:46Z</cp:lastPrinted>
  <dcterms:created xsi:type="dcterms:W3CDTF">2023-05-30T06:41:20Z</dcterms:created>
  <dcterms:modified xsi:type="dcterms:W3CDTF">2025-03-14T09:29:51Z</dcterms:modified>
</cp:coreProperties>
</file>