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dlrkd\OneDrive\바탕 화면\2025_총정리_컴활1급실기_학습자료_240919 update\2025 총정리_컴활1급실기_정답수정\길벗컴활1급총정리\기출\01회\"/>
    </mc:Choice>
  </mc:AlternateContent>
  <xr:revisionPtr revIDLastSave="0" documentId="13_ncr:1_{110D65DD-3097-48F1-A6A8-6DC8B96C01F5}" xr6:coauthVersionLast="47" xr6:coauthVersionMax="47" xr10:uidLastSave="{00000000-0000-0000-0000-000000000000}"/>
  <bookViews>
    <workbookView xWindow="-120" yWindow="-120" windowWidth="37710" windowHeight="21840" activeTab="6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기본작업!$A$33:$E$39</definedName>
    <definedName name="_xlnm.Print_Area" localSheetId="0">기본작업!$A$1:$H$28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8" l="1"/>
  <c r="G12" i="8"/>
  <c r="G11" i="8"/>
  <c r="L21" i="3" a="1"/>
  <c r="L21" i="3" s="1"/>
  <c r="L20" i="3" a="1"/>
  <c r="L20" i="3" s="1"/>
  <c r="N10" i="3" a="1"/>
  <c r="N10" i="3" s="1"/>
  <c r="O10" i="3" a="1"/>
  <c r="O10" i="3" s="1"/>
  <c r="N11" i="3" a="1"/>
  <c r="N11" i="3" s="1"/>
  <c r="O11" i="3" a="1"/>
  <c r="O11" i="3" s="1"/>
  <c r="N12" i="3" a="1"/>
  <c r="N12" i="3" s="1"/>
  <c r="O12" i="3" a="1"/>
  <c r="O12" i="3" s="1"/>
  <c r="N13" i="3" a="1"/>
  <c r="N13" i="3" s="1"/>
  <c r="O13" i="3" a="1"/>
  <c r="O13" i="3" s="1"/>
  <c r="N14" i="3" a="1"/>
  <c r="N14" i="3" s="1"/>
  <c r="O14" i="3" a="1"/>
  <c r="O14" i="3" s="1"/>
  <c r="N15" i="3" a="1"/>
  <c r="N15" i="3"/>
  <c r="O15" i="3" a="1"/>
  <c r="O15" i="3" s="1"/>
  <c r="N16" i="3" a="1"/>
  <c r="N16" i="3" s="1"/>
  <c r="O16" i="3" a="1"/>
  <c r="O16" i="3" s="1"/>
  <c r="N9" i="3" a="1"/>
  <c r="N9" i="3" s="1"/>
  <c r="O9" i="3" a="1"/>
  <c r="O9" i="3" s="1"/>
  <c r="M10" i="3" a="1"/>
  <c r="M10" i="3" s="1"/>
  <c r="M11" i="3" a="1"/>
  <c r="M11" i="3" s="1"/>
  <c r="M12" i="3" a="1"/>
  <c r="M12" i="3" s="1"/>
  <c r="M13" i="3" a="1"/>
  <c r="M13" i="3" s="1"/>
  <c r="M14" i="3" a="1"/>
  <c r="M14" i="3" s="1"/>
  <c r="M15" i="3" a="1"/>
  <c r="M15" i="3" s="1"/>
  <c r="M16" i="3" a="1"/>
  <c r="M16" i="3" s="1"/>
  <c r="M9" i="3" a="1"/>
  <c r="M9" i="3" s="1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  <c r="I6" i="3" a="1"/>
  <c r="I12" i="3" a="1"/>
  <c r="I18" i="3" a="1"/>
  <c r="I24" i="3" a="1"/>
  <c r="I27" i="3" a="1"/>
  <c r="I16" i="3" a="1"/>
  <c r="I11" i="3" a="1"/>
  <c r="I13" i="3" a="1"/>
  <c r="I19" i="3" a="1"/>
  <c r="I15" i="3" a="1"/>
  <c r="I23" i="3" a="1"/>
  <c r="I7" i="3" a="1"/>
  <c r="I25" i="3" a="1"/>
  <c r="I10" i="3" a="1"/>
  <c r="I5" i="3" a="1"/>
  <c r="I28" i="3" a="1"/>
  <c r="I8" i="3" a="1"/>
  <c r="I14" i="3" a="1"/>
  <c r="I20" i="3" a="1"/>
  <c r="I26" i="3" a="1"/>
  <c r="I21" i="3" a="1"/>
  <c r="I22" i="3" a="1"/>
  <c r="I17" i="3" a="1"/>
  <c r="I9" i="3" a="1"/>
  <c r="I4" i="3" a="1"/>
  <c r="I9" i="3" l="1"/>
  <c r="I17" i="3"/>
  <c r="I22" i="3"/>
  <c r="I21" i="3"/>
  <c r="I26" i="3"/>
  <c r="I20" i="3"/>
  <c r="I14" i="3"/>
  <c r="I8" i="3"/>
  <c r="I28" i="3"/>
  <c r="I5" i="3"/>
  <c r="I10" i="3"/>
  <c r="I25" i="3"/>
  <c r="I7" i="3"/>
  <c r="I23" i="3"/>
  <c r="I15" i="3"/>
  <c r="I19" i="3"/>
  <c r="I13" i="3"/>
  <c r="I11" i="3"/>
  <c r="I16" i="3"/>
  <c r="I27" i="3"/>
  <c r="I24" i="3"/>
  <c r="I18" i="3"/>
  <c r="I12" i="3"/>
  <c r="I6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D3105745-2C36-413B-B106-91005EE82739}" sourceFile="C:\Users\dlrkd\OneDrive\바탕 화면\2025_총정리_컴활1급실기_학습자료_240919 update\2025 총정리_컴활1급실기_정답수정\길벗컴활1급총정리\기출\01회\재활용센터.accdb" keepAlive="1" name="재활용센터" type="5" refreshedVersion="7" background="1">
    <dbPr connection="Provider=Microsoft.ACE.OLEDB.12.0;User ID=Admin;Data Source=C:\Users\dlrkd\OneDrive\바탕 화면\2025_총정리_컴활1급실기_학습자료_240919 update\2025 총정리_컴활1급실기_정답수정\길벗컴활1급총정리\기출\01회\재활용센터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센터관리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<sst xmlns="http://schemas.openxmlformats.org/spreadsheetml/2006/main" count="554" uniqueCount="220">
  <si>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</si>
  <si>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</si>
  <si>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</si>
  <si>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</si>
  <si>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</si>
  <si>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</si>
  <si>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</si>
  <si>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</si>
  <si>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</si>
  <si>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</si>
  <si>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</si>
  <si>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</si>
  <si>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</si>
  <si>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</si>
  <si>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</si>
  <si>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</si>
  <si>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</si>
  <si>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</si>
  <si>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</si>
  <si>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</si>
  <si>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</si>
  <si>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</si>
  <si>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</si>
  <si>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</si>
  <si>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</si>
  <si>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</si>
  <si>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</si>
  <si>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</si>
  <si>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</si>
  <si>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</si>
  <si>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</si>
  <si>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</si>
  <si>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</si>
  <si>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</si>
  <si>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</si>
  <si>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</si>
  <si>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</si>
  <si>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</si>
  <si>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</si>
  <si>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</si>
  <si>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</si>
  <si>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</si>
  <si>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</si>
  <si>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</si>
  <si>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</si>
  <si>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</si>
  <si>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</si>
  <si>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</si>
  <si>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</si>
  <si>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</si>
  <si>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</si>
  <si>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</si>
  <si>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</si>
  <si>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</si>
  <si>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</si>
  <si>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</si>
  <si>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</si>
  <si>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</si>
  <si>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</si>
  <si>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</si>
  <si>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</si>
  <si>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</si>
  <si>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</si>
  <si>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</si>
  <si>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</si>
  <si>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</si>
  <si>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</si>
  <si>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</si>
  <si>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</si>
  <si>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</si>
  <si>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</si>
  <si>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</si>
  <si>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</si>
  <si>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</si>
  <si>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</si>
  <si>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</si>
  <si>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</si>
  <si>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</si>
  <si>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</si>
  <si>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</si>
  <si>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</si>
  <si>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</si>
  <si>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</si>
  <si>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</si>
  <si>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</si>
  <si>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</si>
  <si>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</si>
  <si>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</si>
  <si>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</si>
  <si>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</si>
  <si>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</si>
  <si>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</si>
  <si>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</si>
  <si>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</si>
  <si>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</si>
  <si>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</si>
  <si>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</si>
  <si>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</si>
  <si>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</si>
  <si>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</si>
  <si>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</si>
  <si>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</si>
  <si>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</si>
  <si>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</si>
  <si>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</si>
  <si>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</si>
  <si>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</si>
  <si>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</si>
  <si>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</si>
  <si>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</si>
  <si>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</si>
  <si>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</si>
  <si>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</si>
  <si>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</si>
  <si>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</si>
  <si>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</si>
  <si>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</si>
  <si>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</si>
  <si>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</si>
  <si>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</si>
  <si>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</si>
  <si>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</si>
  <si>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</si>
  <si>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</si>
  <si>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</si>
  <si>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</si>
  <si>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</si>
  <si>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</si>
  <si>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</si>
  <si>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</si>
  <si>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</si>
  <si>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</si>
  <si>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</si>
  <si>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</si>
  <si>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</si>
  <si>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</si>
  <si>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</si>
  <si>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</si>
  <si>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</si>
  <si>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</si>
  <si>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</si>
  <si>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</si>
  <si>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</si>
  <si>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</si>
  <si>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</si>
  <si>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</si>
  <si>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</si>
  <si>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</si>
  <si>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</si>
  <si>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</si>
  <si>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</si>
  <si>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</si>
  <si>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</si>
  <si>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</si>
  <si>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</si>
  <si>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</si>
  <si>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</si>
  <si>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</si>
  <si>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</si>
  <si>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</si>
  <si>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</si>
  <si>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</si>
  <si>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</si>
  <si>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</si>
  <si>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</si>
  <si>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</si>
  <si>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</si>
  <si>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</si>
  <si>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</si>
  <si>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</si>
  <si>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</si>
  <si>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</si>
  <si>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</si>
  <si>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</si>
  <si>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</si>
  <si>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</si>
  <si>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</si>
  <si>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</si>
  <si>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</si>
  <si>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</si>
  <si>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</si>
  <si>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</si>
  <si>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</si>
  <si>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</si>
  <si>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</si>
  <si>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</si>
  <si>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</si>
  <si>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</si>
  <si>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</si>
  <si>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</si>
  <si>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</si>
  <si>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</si>
  <si>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</si>
  <si>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</si>
  <si>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</si>
  <si>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</si>
  <si>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</si>
  <si>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</si>
  <si>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</si>
  <si>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</si>
  <si>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</si>
  <si>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</si>
  <si>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</si>
  <si>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</si>
  <si>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</si>
  <si>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</si>
  <si>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</si>
  <si>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</si>
  <si>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</si>
  <si>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평균 : 보유차량</t>
  </si>
  <si>
    <t>값</t>
  </si>
  <si>
    <t>전체 평균 : 면적</t>
  </si>
  <si>
    <t>전체 평균 : 보유차량</t>
  </si>
  <si>
    <t>종류</t>
    <phoneticPr fontId="1" type="noConversion"/>
  </si>
  <si>
    <t>숙박비</t>
    <phoneticPr fontId="1" type="noConversion"/>
  </si>
  <si>
    <t>교통비</t>
    <phoneticPr fontId="1" type="noConversion"/>
  </si>
  <si>
    <t>이강민</t>
  </si>
  <si>
    <t>장미</t>
  </si>
  <si>
    <t>코스모스</t>
  </si>
  <si>
    <t>개나리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</si>
</sst>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8" formatCode="[Blue]&quot;▲&quot;0%;[Magenta]&quot;▼&quot;\-0%;0%;[Red]&quot;※&quot;"/>
    <numFmt numFmtId="179" formatCode="0.0_ "/>
  </numFmts>
  <fonts count="5" x14ac:knownFonts="1">
    <font>
      <sz val="11"/>
      <color rgb="FF00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0" fillId="0" borderId="1" xfId="0" applyNumberForma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1" xfId="2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pivotButton="1" applyNumberFormat="1">
      <alignment vertical="center"/>
    </xf>
    <xf numFmtId="179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 customBuiltin="1"/>
  </cellStyles>
  <dxfs count="6">
    <dxf>
      <numFmt numFmtId="179" formatCode="0.0_ "/>
    </dxf>
    <dxf>
      <numFmt numFmtId="179" formatCode="0.0_ "/>
    </dxf>
    <dxf>
      <numFmt numFmtId="179" formatCode="0.0_ "/>
    </dxf>
    <dxf>
      <numFmt numFmtId="179" formatCode="0.0_ "/>
    </dxf>
    <dxf>
      <numFmt numFmtId="179" formatCode="0.0_ "/>
    </dxf>
    <dxf>
      <font>
        <b/>
        <i/>
        <strike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90-4C80-9934-43910C3BDE6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90-4C80-9934-43910C3BDE64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19050</xdr:rowOff>
    </xdr:from>
    <xdr:to>
      <xdr:col>7</xdr:col>
      <xdr:colOff>0</xdr:colOff>
      <xdr:row>6</xdr:row>
      <xdr:rowOff>38100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A4039025-9909-4F75-93E8-9557154577A0}"/>
            </a:ext>
          </a:extLst>
        </xdr:cNvPr>
        <xdr:cNvSpPr/>
      </xdr:nvSpPr>
      <xdr:spPr>
        <a:xfrm>
          <a:off x="5534025" y="857250"/>
          <a:ext cx="971550" cy="4381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  <xdr:twoCellAnchor>
    <xdr:from>
      <xdr:col>6</xdr:col>
      <xdr:colOff>19050</xdr:colOff>
      <xdr:row>1</xdr:row>
      <xdr:rowOff>9525</xdr:rowOff>
    </xdr:from>
    <xdr:to>
      <xdr:col>6</xdr:col>
      <xdr:colOff>981075</xdr:colOff>
      <xdr:row>2</xdr:row>
      <xdr:rowOff>200025</xdr:rowOff>
    </xdr:to>
    <xdr:sp macro="[0]!서식적용" textlink="">
      <xdr:nvSpPr>
        <xdr:cNvPr id="4" name="사각형: 빗면 3">
          <a:extLst>
            <a:ext uri="{FF2B5EF4-FFF2-40B4-BE49-F238E27FC236}">
              <a16:creationId xmlns:a16="http://schemas.microsoft.com/office/drawing/2014/main" id="{D9ECDCB0-86AF-4FCA-9923-1AFE489F9479}"/>
            </a:ext>
          </a:extLst>
        </xdr:cNvPr>
        <xdr:cNvSpPr/>
      </xdr:nvSpPr>
      <xdr:spPr>
        <a:xfrm>
          <a:off x="5524500" y="219075"/>
          <a:ext cx="962025" cy="40005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180975</xdr:rowOff>
    </xdr:from>
    <xdr:to>
      <xdr:col>6</xdr:col>
      <xdr:colOff>0</xdr:colOff>
      <xdr:row>20</xdr:row>
      <xdr:rowOff>180975</xdr:rowOff>
    </xdr:to>
    <xdr:graphicFrame macro="">
      <xdr:nvGraphicFramePr>
        <xdr:cNvPr id="4" name="차트 위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ng Min Lee" refreshedDate="45636.710649884262" backgroundQuery="1" createdVersion="7" refreshedVersion="7" minRefreshableVersion="3" recordCount="26" xr:uid="{1B0D3202-2DEF-4552-B273-A34119C20B48}">
  <cacheSource type="external" connectionId="2"/>
  <cacheFields count="7">
    <cacheField name="센터코드" numFmtId="0">
      <sharedItems count="25">
        <s v="c01"/>
        <s v="c02"/>
        <s v="c03"/>
        <s v="c04"/>
        <s v="c05"/>
        <s v="c06"/>
        <s v="c07"/>
        <s v="c08"/>
        <s v="c09"/>
        <s v="c10"/>
        <s v="c11"/>
        <s v="c12"/>
        <s v="d01"/>
        <s v="d02"/>
        <s v="d03"/>
        <s v="d04"/>
        <s v="d05"/>
        <s v="d06"/>
        <s v="d07"/>
        <s v="d08"/>
        <s v="d09"/>
        <s v="d10"/>
        <s v="d11"/>
        <s v="d12"/>
        <s v="d13"/>
      </sharedItems>
    </cacheField>
    <cacheField name="지역" numFmtId="0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>
      <sharedItems count="2">
        <s v="직영"/>
        <s v="위탁"/>
      </sharedItems>
    </cacheField>
    <cacheField name="개설일" numFmtId="0">
      <sharedItems containsSemiMixedTypes="0" containsNonDate="0" containsDate="1" containsString="0" minDate="1999-11-17T00:00:00" maxDate="2024-05-13T00:00:00" count="25">
        <d v="2021-12-20T00:00:00"/>
        <d v="2019-08-04T00:00:00"/>
        <d v="2001-03-05T00:00:00"/>
        <d v="2011-07-02T00:00:00"/>
        <d v="2003-01-14T00:00:00"/>
        <d v="1999-11-17T00:00:00"/>
        <d v="2010-10-21T00:00:00"/>
        <d v="2017-03-27T00:00:00"/>
        <d v="2014-10-10T00:00:00"/>
        <d v="2009-11-07T00:00:00"/>
        <d v="2010-03-04T00:00:00"/>
        <d v="2017-11-23T00:00:00"/>
        <d v="2020-05-27T00:00:00"/>
        <d v="2018-06-09T00:00:00"/>
        <d v="2004-04-18T00:00:00"/>
        <d v="2010-11-13T00:00:00"/>
        <d v="2014-12-08T00:00:00"/>
        <d v="2012-02-24T00:00:00"/>
        <d v="2013-08-24T00:00:00"/>
        <d v="2001-05-09T00:00:00"/>
        <d v="2005-09-04T00:00:00"/>
        <d v="2011-06-12T00:00:00"/>
        <d v="2014-11-18T00:00:00"/>
        <d v="2024-05-12T00:00:00"/>
        <d v="2014-04-06T00:00:00"/>
      </sharedItems>
    </cacheField>
    <cacheField name="면적" numFmtId="0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취급품목정보" numFmtId="0">
      <sharedItems count="21">
        <s v="종이류, 가구, 가전 등"/>
        <s v="가전가구"/>
        <s v="스티로폼류, 플라스틱류, 가구, 가전 등"/>
        <s v="가구, 플라스틱류, 캔류, 고철류 등"/>
        <s v="가구가전"/>
        <s v="종이류, 플라스틱류, 가전, 의류 등"/>
        <s v="종이류, 고철류, 의류, 플라스틱류 등"/>
        <s v="종이류, 의류, 가전 등"/>
        <s v="옷, 신발, 가방, 가구 등"/>
        <s v="종이류, 의류,  플라스틱류, 스티로폼류 등"/>
        <s v="종이류, 플라스틱류, 의류, 고철류 등"/>
        <s v="종이류, 합성수지, 가구, 고철류 등"/>
        <s v="옷, 가전, 신발, 가방, 가구 등"/>
        <s v="가구, 의류,  플라스틱류, 스티로폼류 등"/>
        <s v="의류, 플라스틱류, 공병, 고철 등"/>
        <s v="종이류, 합성수지, 가구, 의류 등"/>
        <s v="슬라스틱류, 고철, 의류 등"/>
        <s v="종이류, 가전, 알루미늄 등"/>
        <s v="종이류, 의류, 캔류, 가구, 가전 등"/>
        <s v="종이류, 고철류, 공병, 의류 등"/>
        <s v="폐지, 알루미늄 등"/>
      </sharedItems>
    </cacheField>
    <cacheField name="보유차량" numFmtId="0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0"/>
    <x v="0"/>
    <x v="0"/>
    <x v="0"/>
    <x v="0"/>
    <x v="0"/>
    <x v="0"/>
  </r>
  <r>
    <x v="1"/>
    <x v="1"/>
    <x v="1"/>
    <x v="1"/>
    <x v="1"/>
    <x v="1"/>
    <x v="1"/>
  </r>
  <r>
    <x v="2"/>
    <x v="2"/>
    <x v="1"/>
    <x v="2"/>
    <x v="2"/>
    <x v="2"/>
    <x v="2"/>
  </r>
  <r>
    <x v="3"/>
    <x v="3"/>
    <x v="0"/>
    <x v="3"/>
    <x v="3"/>
    <x v="3"/>
    <x v="3"/>
  </r>
  <r>
    <x v="4"/>
    <x v="4"/>
    <x v="0"/>
    <x v="4"/>
    <x v="4"/>
    <x v="4"/>
    <x v="0"/>
  </r>
  <r>
    <x v="5"/>
    <x v="5"/>
    <x v="0"/>
    <x v="5"/>
    <x v="5"/>
    <x v="4"/>
    <x v="1"/>
  </r>
  <r>
    <x v="6"/>
    <x v="6"/>
    <x v="1"/>
    <x v="6"/>
    <x v="6"/>
    <x v="5"/>
    <x v="3"/>
  </r>
  <r>
    <x v="7"/>
    <x v="7"/>
    <x v="0"/>
    <x v="7"/>
    <x v="7"/>
    <x v="6"/>
    <x v="3"/>
  </r>
  <r>
    <x v="8"/>
    <x v="0"/>
    <x v="1"/>
    <x v="8"/>
    <x v="8"/>
    <x v="7"/>
    <x v="0"/>
  </r>
  <r>
    <x v="9"/>
    <x v="1"/>
    <x v="1"/>
    <x v="9"/>
    <x v="9"/>
    <x v="8"/>
    <x v="3"/>
  </r>
  <r>
    <x v="10"/>
    <x v="2"/>
    <x v="1"/>
    <x v="10"/>
    <x v="10"/>
    <x v="9"/>
    <x v="0"/>
  </r>
  <r>
    <x v="11"/>
    <x v="3"/>
    <x v="1"/>
    <x v="11"/>
    <x v="11"/>
    <x v="10"/>
    <x v="3"/>
  </r>
  <r>
    <x v="12"/>
    <x v="4"/>
    <x v="1"/>
    <x v="12"/>
    <x v="12"/>
    <x v="11"/>
    <x v="1"/>
  </r>
  <r>
    <x v="13"/>
    <x v="3"/>
    <x v="0"/>
    <x v="13"/>
    <x v="13"/>
    <x v="12"/>
    <x v="0"/>
  </r>
  <r>
    <x v="14"/>
    <x v="0"/>
    <x v="0"/>
    <x v="14"/>
    <x v="14"/>
    <x v="13"/>
    <x v="3"/>
  </r>
  <r>
    <x v="15"/>
    <x v="5"/>
    <x v="1"/>
    <x v="15"/>
    <x v="15"/>
    <x v="14"/>
    <x v="3"/>
  </r>
  <r>
    <x v="16"/>
    <x v="5"/>
    <x v="0"/>
    <x v="16"/>
    <x v="16"/>
    <x v="15"/>
    <x v="2"/>
  </r>
  <r>
    <x v="17"/>
    <x v="4"/>
    <x v="1"/>
    <x v="17"/>
    <x v="17"/>
    <x v="16"/>
    <x v="2"/>
  </r>
  <r>
    <x v="18"/>
    <x v="4"/>
    <x v="0"/>
    <x v="18"/>
    <x v="18"/>
    <x v="4"/>
    <x v="0"/>
  </r>
  <r>
    <x v="19"/>
    <x v="6"/>
    <x v="1"/>
    <x v="19"/>
    <x v="19"/>
    <x v="17"/>
    <x v="2"/>
  </r>
  <r>
    <x v="20"/>
    <x v="7"/>
    <x v="0"/>
    <x v="20"/>
    <x v="20"/>
    <x v="18"/>
    <x v="1"/>
  </r>
  <r>
    <x v="21"/>
    <x v="0"/>
    <x v="0"/>
    <x v="21"/>
    <x v="21"/>
    <x v="1"/>
    <x v="0"/>
  </r>
  <r>
    <x v="22"/>
    <x v="1"/>
    <x v="0"/>
    <x v="22"/>
    <x v="22"/>
    <x v="19"/>
    <x v="3"/>
  </r>
  <r>
    <x v="23"/>
    <x v="2"/>
    <x v="0"/>
    <x v="23"/>
    <x v="23"/>
    <x v="2"/>
    <x v="0"/>
  </r>
  <r>
    <x v="24"/>
    <x v="3"/>
    <x v="1"/>
    <x v="24"/>
    <x v="24"/>
    <x v="2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9E1CE4-7692-43F8-93F3-E64850446953}" name="피벗 테이블1" cacheId="1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C17" firstHeaderRow="1" firstDataRow="1" firstDataCol="2" rowPageCount="1" colPageCount="1"/>
  <pivotFields count="7">
    <pivotField compact="0" showAll="0" insertBlankRow="1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 insertBlankRow="1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showAll="0" insertBlankRow="1">
      <items count="26">
        <item x="8"/>
        <item x="3"/>
        <item x="4"/>
        <item x="11"/>
        <item x="9"/>
        <item x="17"/>
        <item x="7"/>
        <item x="6"/>
        <item x="15"/>
        <item x="1"/>
        <item x="23"/>
        <item x="2"/>
        <item x="14"/>
        <item x="12"/>
        <item x="13"/>
        <item x="20"/>
        <item x="10"/>
        <item x="24"/>
        <item x="18"/>
        <item x="5"/>
        <item x="16"/>
        <item x="22"/>
        <item x="21"/>
        <item x="19"/>
        <item x="0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showAll="0" insertBlankRow="1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showAll="0" insertBlankRow="1">
      <items count="5">
        <item x="3"/>
        <item x="0"/>
        <item x="1"/>
        <item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1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2" hier="-1"/>
  </pageFields>
  <dataFields count="2">
    <dataField name="평균 : 면적" fld="4" subtotal="average" baseField="1" baseItem="0" numFmtId="179"/>
    <dataField name="평균 : 보유차량" fld="6" subtotal="average" baseField="1" baseItem="0" numFmtId="179"/>
  </dataFields>
  <formats count="5">
    <format dxfId="4">
      <pivotArea field="-2" type="button" dataOnly="0" labelOnly="1" outline="0" axis="axisRow" fieldPosition="1"/>
    </format>
    <format dxfId="3">
      <pivotArea dataOnly="0" labelOnly="1" outline="0" fieldPosition="0">
        <references count="2">
          <reference field="4294967294" count="1">
            <x v="0"/>
          </reference>
          <reference field="1" count="1" selected="0">
            <x v="2"/>
          </reference>
        </references>
      </pivotArea>
    </format>
    <format dxfId="2">
      <pivotArea dataOnly="0" labelOnly="1" outline="0" fieldPosition="0">
        <references count="2">
          <reference field="4294967294" count="1">
            <x v="1"/>
          </reference>
          <reference field="1" count="1" selected="0">
            <x v="2"/>
          </reference>
        </references>
      </pivotArea>
    </format>
    <format dxfId="1">
      <pivotArea outline="0" fieldPosition="0">
        <references count="1">
          <reference field="4294967294" count="1">
            <x v="0"/>
          </reference>
        </references>
      </pivotArea>
    </format>
    <format dxfId="0">
      <pivotArea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filters count="1">
    <filter fld="1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workbookViewId="0">
      <selection activeCell="C30" sqref="C30"/>
    </sheetView>
  </sheetViews>
  <sheetFormatPr defaultRowHeight="16.5" x14ac:dyDescent="0.3"/>
  <cols>
    <col min="1" max="1" width="8" customWidth="1"/>
    <col min="2" max="2" width="5.625" customWidth="1"/>
    <col min="3" max="3" width="10.125" customWidth="1"/>
    <col min="4" max="4" width="12.125" customWidth="1"/>
    <col min="5" max="5" width="5.875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8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8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8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8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8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8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8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8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8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8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8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8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8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8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8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8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8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8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8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8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8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8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8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8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8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20" t="s">
        <v>206</v>
      </c>
    </row>
    <row r="31" spans="1:8" x14ac:dyDescent="0.3">
      <c r="A31" t="b">
        <f>AND(YEAR(D4)&gt;=2018,(H4="일요일")+(RIGHT(H4,3)="공휴일"))</f>
        <v>1</v>
      </c>
    </row>
    <row r="33" spans="1:8" x14ac:dyDescent="0.3">
      <c r="A33" s="11" t="s">
        <v>4</v>
      </c>
      <c r="B33" s="11" t="s">
        <v>5</v>
      </c>
      <c r="C33" s="11" t="s">
        <v>147</v>
      </c>
      <c r="D33" s="11" t="s">
        <v>8</v>
      </c>
      <c r="E33" s="11" t="s">
        <v>11</v>
      </c>
      <c r="F33" s="11"/>
      <c r="G33" s="11"/>
      <c r="H33" s="11"/>
    </row>
    <row r="34" spans="1:8" x14ac:dyDescent="0.3">
      <c r="A34" s="11" t="s">
        <v>129</v>
      </c>
      <c r="B34" s="11" t="s">
        <v>48</v>
      </c>
      <c r="C34" s="8">
        <v>44550</v>
      </c>
      <c r="D34" s="11">
        <v>836</v>
      </c>
      <c r="E34" s="10" t="s">
        <v>98</v>
      </c>
      <c r="F34" s="10"/>
      <c r="G34" s="10"/>
      <c r="H34" s="10"/>
    </row>
    <row r="35" spans="1:8" x14ac:dyDescent="0.3">
      <c r="A35" s="11" t="s">
        <v>91</v>
      </c>
      <c r="B35" s="11" t="s">
        <v>92</v>
      </c>
      <c r="C35" s="8">
        <v>43681</v>
      </c>
      <c r="D35" s="11">
        <v>173</v>
      </c>
      <c r="E35" s="10" t="s">
        <v>95</v>
      </c>
      <c r="F35" s="10"/>
      <c r="G35" s="10"/>
      <c r="H35" s="10"/>
    </row>
    <row r="36" spans="1:8" x14ac:dyDescent="0.3">
      <c r="A36" s="11" t="s">
        <v>112</v>
      </c>
      <c r="B36" s="11" t="s">
        <v>113</v>
      </c>
      <c r="C36" s="8">
        <v>43978</v>
      </c>
      <c r="D36" s="11">
        <v>246</v>
      </c>
      <c r="E36" s="10" t="s">
        <v>110</v>
      </c>
      <c r="F36" s="10"/>
      <c r="G36" s="10"/>
      <c r="H36" s="10"/>
    </row>
    <row r="37" spans="1:8" x14ac:dyDescent="0.3">
      <c r="A37" s="11" t="s">
        <v>117</v>
      </c>
      <c r="B37" s="11" t="s">
        <v>100</v>
      </c>
      <c r="C37" s="8">
        <v>43260</v>
      </c>
      <c r="D37" s="11">
        <v>278</v>
      </c>
      <c r="E37" s="10" t="s">
        <v>98</v>
      </c>
      <c r="F37" s="10"/>
      <c r="G37" s="10"/>
      <c r="H37" s="10"/>
    </row>
    <row r="38" spans="1:8" x14ac:dyDescent="0.3">
      <c r="A38" s="11" t="s">
        <v>43</v>
      </c>
      <c r="B38" s="11" t="s">
        <v>96</v>
      </c>
      <c r="C38" s="8">
        <v>45424</v>
      </c>
      <c r="D38" s="11">
        <v>187</v>
      </c>
      <c r="E38" s="10" t="s">
        <v>116</v>
      </c>
      <c r="F38" s="10"/>
      <c r="G38" s="10"/>
      <c r="H38" s="10"/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5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verticalDpi="300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workbookViewId="0">
      <selection activeCell="L19" sqref="L19"/>
    </sheetView>
  </sheetViews>
  <sheetFormatPr defaultRowHeight="16.5" x14ac:dyDescent="0.3"/>
  <cols>
    <col min="1" max="1" width="8.375" customWidth="1"/>
    <col min="2" max="2" width="5.25" customWidth="1"/>
    <col min="3" max="3" width="8.625" customWidth="1"/>
    <col min="5" max="5" width="5.25" customWidth="1"/>
    <col min="6" max="6" width="35.375" customWidth="1"/>
    <col min="7" max="7" width="9" customWidth="1"/>
    <col min="8" max="8" width="20.5" customWidth="1"/>
    <col min="9" max="9" width="32.875" customWidth="1"/>
    <col min="10" max="10" width="2.875" customWidth="1"/>
    <col min="12" max="12" width="17.5" customWidth="1"/>
    <col min="13" max="13" width="5.5" customWidth="1"/>
    <col min="14" max="15" width="6.125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K3" s="1" t="s">
        <v>6</v>
      </c>
      <c r="L3" s="7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6">
        <f t="array" ref="L4">ROUNDDOWN(AVERAGE(IF( ($C$4:$C$28=$K4)*(YEAR($I$2)-YEAR($D$4:$D$28)&gt;=20),$E$4:$E$27)),0)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10" t="str" cm="1">
        <f t="array" ref="I5">fn비고(F5,G5,H5)</f>
        <v>일요일(1대)</v>
      </c>
      <c r="K5" s="1" t="s">
        <v>16</v>
      </c>
      <c r="L5" s="6">
        <f t="array" ref="L5">ROUNDDOWN(AVERAGE(IF( ($C$4:$C$28=$K5)*(YEAR($I$2)-YEAR($D$4:$D$28)&gt;=20),$E$4:$E$27)),0)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10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10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10" t="str" cm="1">
        <f t="array" ref="I8">fn비고(F8,G8,H8)</f>
        <v>토요일, 일요일, 공휴일(보유차량 없음)</v>
      </c>
      <c r="K8" s="1" t="s">
        <v>5</v>
      </c>
      <c r="L8" s="7" t="s">
        <v>34</v>
      </c>
      <c r="M8" s="7" t="s">
        <v>35</v>
      </c>
      <c r="N8" s="7" t="s">
        <v>36</v>
      </c>
      <c r="O8" s="7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10" t="str" cm="1">
        <f t="array" ref="I9">fn비고(F9,G9,H9)</f>
        <v/>
      </c>
      <c r="K9" s="1" t="s">
        <v>40</v>
      </c>
      <c r="L9" s="2" t="str">
        <f t="array" ref="L9">_xlfn.CONCAT("직영 ",SUM(($K9=$B$4:$B$28)*("직영"=$C$4:$C$28)),"곳 - ","위탁 ",SUM(($K9=$B$4:$B$28)*("위탁"=$C$4:$C$28)),"곳")</f>
        <v>직영 3곳 - 위탁 1곳</v>
      </c>
      <c r="M9" s="1" t="str">
        <f t="array" ref="M9">TEXT(COUNTIFS($B$4:$B$28,$K9,$F$4:$F$28,"*"&amp;M$8&amp;"*") / COUNTIF($B$4:$B$28,$K9),"0%")</f>
        <v>75%</v>
      </c>
      <c r="N9" s="11" t="str">
        <f t="array" ref="N9">TEXT(COUNTIFS($B$4:$B$28,$K9,$F$4:$F$28,"*"&amp;N$8&amp;"*") / COUNTIF($B$4:$B$28,$K9),"0%")</f>
        <v>75%</v>
      </c>
      <c r="O9" s="11" t="str">
        <f t="array" ref="O9">TEXT(COUNTIFS($B$4:$B$28,$K9,$F$4:$F$28,"*"&amp;O$8&amp;"*") / COUNTIF($B$4:$B$28,$K9),"0%")</f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10" t="str" cm="1">
        <f t="array" ref="I10">fn비고(F10,G10,H10)</f>
        <v>토요일, 일요일, 공휴일(2대)</v>
      </c>
      <c r="K10" s="1" t="s">
        <v>15</v>
      </c>
      <c r="L10" s="10" t="str">
        <f t="array" ref="L10">_xlfn.CONCAT("직영 ",SUM(($K10=$B$4:$B$28)*("직영"=$C$4:$C$28)),"곳 - ","위탁 ",SUM(($K10=$B$4:$B$28)*("위탁"=$C$4:$C$28)),"곳")</f>
        <v>직영 1곳 - 위탁 2곳</v>
      </c>
      <c r="M10" s="11" t="str">
        <f t="array" ref="M10">TEXT(COUNTIFS($B$4:$B$28,$K10,$F$4:$F$28,"*"&amp;M$8&amp;"*") / COUNTIF($B$4:$B$28,$K10),"0%")</f>
        <v>67%</v>
      </c>
      <c r="N10" s="11" t="str">
        <f t="array" ref="N10">TEXT(COUNTIFS($B$4:$B$28,$K10,$F$4:$F$28,"*"&amp;N$8&amp;"*") / COUNTIF($B$4:$B$28,$K10),"0%")</f>
        <v>33%</v>
      </c>
      <c r="O10" s="11" t="str">
        <f t="array" ref="O10">TEXT(COUNTIFS($B$4:$B$28,$K10,$F$4:$F$28,"*"&amp;O$8&amp;"*") / COUNTIF($B$4:$B$28,$K10),"0%")</f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10" t="str" cm="1">
        <f t="array" ref="I11">fn비고(F11,G11,H11)</f>
        <v/>
      </c>
      <c r="K11" s="1" t="s">
        <v>21</v>
      </c>
      <c r="L11" s="10" t="str">
        <f t="array" ref="L11">_xlfn.CONCAT("직영 ",SUM(($K11=$B$4:$B$28)*("직영"=$C$4:$C$28)),"곳 - ","위탁 ",SUM(($K11=$B$4:$B$28)*("위탁"=$C$4:$C$28)),"곳")</f>
        <v>직영 1곳 - 위탁 2곳</v>
      </c>
      <c r="M11" s="11" t="str">
        <f t="array" ref="M11">TEXT(COUNTIFS($B$4:$B$28,$K11,$F$4:$F$28,"*"&amp;M$8&amp;"*") / COUNTIF($B$4:$B$28,$K11),"0%")</f>
        <v>67%</v>
      </c>
      <c r="N11" s="11" t="str">
        <f t="array" ref="N11">TEXT(COUNTIFS($B$4:$B$28,$K11,$F$4:$F$28,"*"&amp;N$8&amp;"*") / COUNTIF($B$4:$B$28,$K11),"0%")</f>
        <v>67%</v>
      </c>
      <c r="O11" s="11" t="str">
        <f t="array" ref="O11">TEXT(COUNTIFS($B$4:$B$28,$K11,$F$4:$F$28,"*"&amp;O$8&amp;"*") / COUNTIF($B$4:$B$28,$K11),"0%")</f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10" t="str" cm="1">
        <f t="array" ref="I12">fn비고(F12,G12,H12)</f>
        <v/>
      </c>
      <c r="K12" s="1" t="s">
        <v>25</v>
      </c>
      <c r="L12" s="10" t="str">
        <f t="array" ref="L12">_xlfn.CONCAT("직영 ",SUM(($K12=$B$4:$B$28)*("직영"=$C$4:$C$28)),"곳 - ","위탁 ",SUM(($K12=$B$4:$B$28)*("위탁"=$C$4:$C$28)),"곳")</f>
        <v>직영 2곳 - 위탁 2곳</v>
      </c>
      <c r="M12" s="11" t="str">
        <f t="array" ref="M12">TEXT(COUNTIFS($B$4:$B$28,$K12,$F$4:$F$28,"*"&amp;M$8&amp;"*") / COUNTIF($B$4:$B$28,$K12),"0%")</f>
        <v>50%</v>
      </c>
      <c r="N12" s="11" t="str">
        <f t="array" ref="N12">TEXT(COUNTIFS($B$4:$B$28,$K12,$F$4:$F$28,"*"&amp;N$8&amp;"*") / COUNTIF($B$4:$B$28,$K12),"0%")</f>
        <v>25%</v>
      </c>
      <c r="O12" s="11" t="str">
        <f t="array" ref="O12">TEXT(COUNTIFS($B$4:$B$28,$K12,$F$4:$F$28,"*"&amp;O$8&amp;"*") / COUNTIF($B$4:$B$28,$K12),"0%")</f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10" t="str" cm="1">
        <f t="array" ref="I13">fn비고(F13,G13,H13)</f>
        <v>일요일(1대)</v>
      </c>
      <c r="K13" s="1" t="s">
        <v>42</v>
      </c>
      <c r="L13" s="10" t="str">
        <f t="array" ref="L13">_xlfn.CONCAT("직영 ",SUM(($K13=$B$4:$B$28)*("직영"=$C$4:$C$28)),"곳 - ","위탁 ",SUM(($K13=$B$4:$B$28)*("위탁"=$C$4:$C$28)),"곳")</f>
        <v>직영 2곳 - 위탁 2곳</v>
      </c>
      <c r="M13" s="11" t="str">
        <f t="array" ref="M13">TEXT(COUNTIFS($B$4:$B$28,$K13,$F$4:$F$28,"*"&amp;M$8&amp;"*") / COUNTIF($B$4:$B$28,$K13),"0%")</f>
        <v>75%</v>
      </c>
      <c r="N13" s="11" t="str">
        <f t="array" ref="N13">TEXT(COUNTIFS($B$4:$B$28,$K13,$F$4:$F$28,"*"&amp;N$8&amp;"*") / COUNTIF($B$4:$B$28,$K13),"0%")</f>
        <v>50%</v>
      </c>
      <c r="O13" s="11" t="str">
        <f t="array" ref="O13">TEXT(COUNTIFS($B$4:$B$28,$K13,$F$4:$F$28,"*"&amp;O$8&amp;"*") / COUNTIF($B$4:$B$28,$K13),"0%")</f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10" t="str" cm="1">
        <f t="array" ref="I14">fn비고(F14,G14,H14)</f>
        <v>공휴일(보유차량 없음)</v>
      </c>
      <c r="K14" s="1" t="s">
        <v>28</v>
      </c>
      <c r="L14" s="10" t="str">
        <f t="array" ref="L14">_xlfn.CONCAT("직영 ",SUM(($K14=$B$4:$B$28)*("직영"=$C$4:$C$28)),"곳 - ","위탁 ",SUM(($K14=$B$4:$B$28)*("위탁"=$C$4:$C$28)),"곳")</f>
        <v>직영 2곳 - 위탁 1곳</v>
      </c>
      <c r="M14" s="11" t="str">
        <f t="array" ref="M14">TEXT(COUNTIFS($B$4:$B$28,$K14,$F$4:$F$28,"*"&amp;M$8&amp;"*") / COUNTIF($B$4:$B$28,$K14),"0%")</f>
        <v>67%</v>
      </c>
      <c r="N14" s="11" t="str">
        <f t="array" ref="N14">TEXT(COUNTIFS($B$4:$B$28,$K14,$F$4:$F$28,"*"&amp;N$8&amp;"*") / COUNTIF($B$4:$B$28,$K14),"0%")</f>
        <v>33%</v>
      </c>
      <c r="O14" s="11" t="str">
        <f t="array" ref="O14">TEXT(COUNTIFS($B$4:$B$28,$K14,$F$4:$F$28,"*"&amp;O$8&amp;"*") / COUNTIF($B$4:$B$28,$K14),"0%")</f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10" t="str" cm="1">
        <f t="array" ref="I15">fn비고(F15,G15,H15)</f>
        <v/>
      </c>
      <c r="K15" s="1" t="s">
        <v>50</v>
      </c>
      <c r="L15" s="10" t="str">
        <f t="array" ref="L15">_xlfn.CONCAT("직영 ",SUM(($K15=$B$4:$B$28)*("직영"=$C$4:$C$28)),"곳 - ","위탁 ",SUM(($K15=$B$4:$B$28)*("위탁"=$C$4:$C$28)),"곳")</f>
        <v>직영 0곳 - 위탁 2곳</v>
      </c>
      <c r="M15" s="11" t="str">
        <f t="array" ref="M15">TEXT(COUNTIFS($B$4:$B$28,$K15,$F$4:$F$28,"*"&amp;M$8&amp;"*") / COUNTIF($B$4:$B$28,$K15),"0%")</f>
        <v>0%</v>
      </c>
      <c r="N15" s="11" t="str">
        <f t="array" ref="N15">TEXT(COUNTIFS($B$4:$B$28,$K15,$F$4:$F$28,"*"&amp;N$8&amp;"*") / COUNTIF($B$4:$B$28,$K15),"0%")</f>
        <v>100%</v>
      </c>
      <c r="O15" s="11" t="str">
        <f t="array" ref="O15">TEXT(COUNTIFS($B$4:$B$28,$K15,$F$4:$F$28,"*"&amp;O$8&amp;"*") / COUNTIF($B$4:$B$28,$K15),"0%")</f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10" t="str" cm="1">
        <f t="array" ref="I16">fn비고(F16,G16,H16)</f>
        <v/>
      </c>
      <c r="K16" s="1" t="s">
        <v>32</v>
      </c>
      <c r="L16" s="10" t="str">
        <f t="array" ref="L16">_xlfn.CONCAT("직영 ",SUM(($K16=$B$4:$B$28)*("직영"=$C$4:$C$28)),"곳 - ","위탁 ",SUM(($K16=$B$4:$B$28)*("위탁"=$C$4:$C$28)),"곳")</f>
        <v>직영 2곳 - 위탁 0곳</v>
      </c>
      <c r="M16" s="11" t="str">
        <f t="array" ref="M16">TEXT(COUNTIFS($B$4:$B$28,$K16,$F$4:$F$28,"*"&amp;M$8&amp;"*") / COUNTIF($B$4:$B$28,$K16),"0%")</f>
        <v>50%</v>
      </c>
      <c r="N16" s="11" t="str">
        <f t="array" ref="N16">TEXT(COUNTIFS($B$4:$B$28,$K16,$F$4:$F$28,"*"&amp;N$8&amp;"*") / COUNTIF($B$4:$B$28,$K16),"0%")</f>
        <v>50%</v>
      </c>
      <c r="O16" s="11" t="str">
        <f t="array" ref="O16">TEXT(COUNTIFS($B$4:$B$28,$K16,$F$4:$F$28,"*"&amp;O$8&amp;"*") / COUNTIF($B$4:$B$28,$K16),"0%")</f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10" t="str" cm="1">
        <f t="array" ref="I17">fn비고(F17,G17,H17)</f>
        <v>토요일, 일요일, 공휴일(보유차량 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10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10" t="str" cm="1">
        <f t="array" ref="I19">fn비고(F19,G19,H19)</f>
        <v>일요일(1대)</v>
      </c>
      <c r="K19" s="1" t="s">
        <v>6</v>
      </c>
      <c r="L19" s="7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10" t="str" cm="1">
        <f t="array" ref="I20">fn비고(F20,G20,H20)</f>
        <v>일요일(보유차량 없음)</v>
      </c>
      <c r="K20" s="1" t="s">
        <v>19</v>
      </c>
      <c r="L20" s="1" t="str" cm="1">
        <f t="array" ref="L20">INDEX($A$4:$E$28,MATCH(MAX( ($C$4:$C$28=$K20)*($E$4:$E$28)),$E$4:$E$28,0),1)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10" t="str" cm="1">
        <f t="array" ref="I21">fn비고(F21,G21,H21)</f>
        <v>공휴일(3대)</v>
      </c>
      <c r="K21" s="1" t="s">
        <v>16</v>
      </c>
      <c r="L21" s="11" t="str" cm="1">
        <f t="array" ref="L21">INDEX($A$4:$E$28,MATCH(MAX( ($C$4:$C$28=$K21)*($E$4:$E$28)),$E$4:$E$28,0),1)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10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10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10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10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10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10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10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G15" sqref="G15"/>
    </sheetView>
  </sheetViews>
  <sheetFormatPr defaultRowHeight="16.5" x14ac:dyDescent="0.3"/>
  <cols>
    <col min="2" max="2" width="14.875" bestFit="1" customWidth="1"/>
    <col min="3" max="3" width="7.375" bestFit="1" customWidth="1"/>
    <col min="4" max="4" width="12.75" bestFit="1" customWidth="1"/>
  </cols>
  <sheetData>
    <row r="1" spans="1:3" x14ac:dyDescent="0.3">
      <c r="A1" s="21" t="s">
        <v>86</v>
      </c>
      <c r="B1" s="9" t="s">
        <v>207</v>
      </c>
    </row>
    <row r="3" spans="1:3" x14ac:dyDescent="0.3">
      <c r="A3" s="21" t="s">
        <v>85</v>
      </c>
      <c r="B3" s="24" t="s">
        <v>210</v>
      </c>
    </row>
    <row r="4" spans="1:3" x14ac:dyDescent="0.3">
      <c r="A4" s="9" t="s">
        <v>108</v>
      </c>
      <c r="C4" s="25"/>
    </row>
    <row r="5" spans="1:3" x14ac:dyDescent="0.3">
      <c r="B5" s="25" t="s">
        <v>208</v>
      </c>
      <c r="C5" s="25">
        <v>226.5</v>
      </c>
    </row>
    <row r="6" spans="1:3" x14ac:dyDescent="0.3">
      <c r="B6" s="25" t="s">
        <v>209</v>
      </c>
      <c r="C6" s="25">
        <v>1</v>
      </c>
    </row>
    <row r="7" spans="1:3" x14ac:dyDescent="0.3">
      <c r="A7" s="9"/>
      <c r="C7" s="25"/>
    </row>
    <row r="8" spans="1:3" x14ac:dyDescent="0.3">
      <c r="A8" s="9" t="s">
        <v>92</v>
      </c>
      <c r="C8" s="25"/>
    </row>
    <row r="9" spans="1:3" x14ac:dyDescent="0.3">
      <c r="B9" s="9" t="s">
        <v>208</v>
      </c>
      <c r="C9" s="25">
        <v>265.33333333333331</v>
      </c>
    </row>
    <row r="10" spans="1:3" x14ac:dyDescent="0.3">
      <c r="B10" s="9" t="s">
        <v>209</v>
      </c>
      <c r="C10" s="25">
        <v>0.66666666666666663</v>
      </c>
    </row>
    <row r="11" spans="1:3" x14ac:dyDescent="0.3">
      <c r="A11" s="9"/>
      <c r="C11" s="25"/>
    </row>
    <row r="12" spans="1:3" x14ac:dyDescent="0.3">
      <c r="A12" s="9" t="s">
        <v>96</v>
      </c>
      <c r="C12" s="25"/>
    </row>
    <row r="13" spans="1:3" x14ac:dyDescent="0.3">
      <c r="B13" s="9" t="s">
        <v>208</v>
      </c>
      <c r="C13" s="25">
        <v>239.33333333333334</v>
      </c>
    </row>
    <row r="14" spans="1:3" x14ac:dyDescent="0.3">
      <c r="B14" s="9" t="s">
        <v>209</v>
      </c>
      <c r="C14" s="25">
        <v>1.6666666666666667</v>
      </c>
    </row>
    <row r="15" spans="1:3" x14ac:dyDescent="0.3">
      <c r="A15" s="9"/>
      <c r="C15" s="25"/>
    </row>
    <row r="16" spans="1:3" x14ac:dyDescent="0.3">
      <c r="A16" s="9" t="s">
        <v>211</v>
      </c>
      <c r="C16" s="25">
        <v>245.875</v>
      </c>
    </row>
    <row r="17" spans="1:3" x14ac:dyDescent="0.3">
      <c r="A17" s="9" t="s">
        <v>212</v>
      </c>
      <c r="C17" s="25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I11" sqref="I11"/>
    </sheetView>
  </sheetViews>
  <sheetFormatPr defaultRowHeight="16.5" x14ac:dyDescent="0.3"/>
  <cols>
    <col min="1" max="1" width="8.375" customWidth="1"/>
    <col min="2" max="2" width="11" customWidth="1"/>
    <col min="7" max="7" width="1.875" customWidth="1"/>
    <col min="8" max="8" width="10.75" customWidth="1"/>
    <col min="9" max="9" width="10.875" customWidth="1"/>
    <col min="10" max="10" width="10.5" customWidth="1"/>
  </cols>
  <sheetData>
    <row r="1" spans="1:10" x14ac:dyDescent="0.3">
      <c r="A1" t="s">
        <v>0</v>
      </c>
      <c r="H1" t="s">
        <v>3</v>
      </c>
    </row>
    <row r="2" spans="1:10" x14ac:dyDescent="0.3">
      <c r="A2" s="13" t="s">
        <v>163</v>
      </c>
      <c r="B2" s="13" t="s">
        <v>148</v>
      </c>
      <c r="C2" s="13" t="s">
        <v>149</v>
      </c>
      <c r="D2" s="13" t="s">
        <v>150</v>
      </c>
      <c r="E2" s="13" t="s">
        <v>151</v>
      </c>
      <c r="F2" s="13" t="s">
        <v>152</v>
      </c>
      <c r="H2" s="13" t="s">
        <v>213</v>
      </c>
      <c r="I2" s="13" t="s">
        <v>214</v>
      </c>
      <c r="J2" s="13" t="s">
        <v>215</v>
      </c>
    </row>
    <row r="3" spans="1:10" x14ac:dyDescent="0.3">
      <c r="A3" s="11" t="s">
        <v>164</v>
      </c>
      <c r="B3" s="11" t="s">
        <v>153</v>
      </c>
      <c r="C3" s="11" t="s">
        <v>154</v>
      </c>
      <c r="D3" s="12">
        <v>190000</v>
      </c>
      <c r="E3" s="12">
        <v>22600</v>
      </c>
      <c r="F3" s="12">
        <v>51600</v>
      </c>
      <c r="H3" s="10" t="s">
        <v>189</v>
      </c>
      <c r="I3" s="14">
        <v>744000</v>
      </c>
      <c r="J3" s="14">
        <v>22600</v>
      </c>
    </row>
    <row r="4" spans="1:10" x14ac:dyDescent="0.3">
      <c r="A4" s="11" t="s">
        <v>165</v>
      </c>
      <c r="B4" s="11" t="s">
        <v>155</v>
      </c>
      <c r="C4" s="11" t="s">
        <v>156</v>
      </c>
      <c r="D4" s="12">
        <v>876000</v>
      </c>
      <c r="E4" s="12">
        <v>119400</v>
      </c>
      <c r="F4" s="12">
        <v>356400</v>
      </c>
      <c r="H4" s="10" t="s">
        <v>187</v>
      </c>
      <c r="I4" s="14">
        <v>876000</v>
      </c>
      <c r="J4" s="14">
        <v>18500</v>
      </c>
    </row>
    <row r="5" spans="1:10" x14ac:dyDescent="0.3">
      <c r="A5" s="11" t="s">
        <v>166</v>
      </c>
      <c r="B5" s="11" t="s">
        <v>157</v>
      </c>
      <c r="C5" s="11" t="s">
        <v>158</v>
      </c>
      <c r="D5" s="12">
        <v>663000</v>
      </c>
      <c r="E5" s="12">
        <v>27300</v>
      </c>
      <c r="F5" s="12">
        <v>130500</v>
      </c>
      <c r="H5" s="10" t="s">
        <v>186</v>
      </c>
      <c r="I5" s="14">
        <v>663000</v>
      </c>
      <c r="J5" s="14">
        <v>27300</v>
      </c>
    </row>
    <row r="6" spans="1:10" x14ac:dyDescent="0.3">
      <c r="A6" s="11" t="s">
        <v>167</v>
      </c>
      <c r="B6" s="11" t="s">
        <v>159</v>
      </c>
      <c r="C6" s="11" t="s">
        <v>160</v>
      </c>
      <c r="D6" s="12">
        <v>632000</v>
      </c>
      <c r="E6" s="12">
        <v>159000</v>
      </c>
      <c r="F6" s="12">
        <v>81000</v>
      </c>
      <c r="H6" s="10" t="s">
        <v>188</v>
      </c>
      <c r="I6" s="14">
        <v>632000</v>
      </c>
      <c r="J6" s="14">
        <v>14200</v>
      </c>
    </row>
    <row r="7" spans="1:10" x14ac:dyDescent="0.3">
      <c r="A7" s="11" t="s">
        <v>168</v>
      </c>
      <c r="B7" s="11" t="s">
        <v>159</v>
      </c>
      <c r="C7" s="11" t="s">
        <v>154</v>
      </c>
      <c r="D7" s="12">
        <v>195000</v>
      </c>
      <c r="E7" s="12">
        <v>14200</v>
      </c>
      <c r="F7" s="12">
        <v>54900</v>
      </c>
      <c r="H7" s="10" t="s">
        <v>185</v>
      </c>
      <c r="I7" s="14">
        <v>502000</v>
      </c>
      <c r="J7" s="14">
        <v>18800</v>
      </c>
    </row>
    <row r="8" spans="1:10" x14ac:dyDescent="0.3">
      <c r="A8" s="11" t="s">
        <v>169</v>
      </c>
      <c r="B8" s="11" t="s">
        <v>155</v>
      </c>
      <c r="C8" s="11" t="s">
        <v>158</v>
      </c>
      <c r="D8" s="12">
        <v>375000</v>
      </c>
      <c r="E8" s="12">
        <v>48000</v>
      </c>
      <c r="F8" s="12">
        <v>94500</v>
      </c>
    </row>
    <row r="9" spans="1:10" x14ac:dyDescent="0.3">
      <c r="A9" s="11" t="s">
        <v>170</v>
      </c>
      <c r="B9" s="11" t="s">
        <v>153</v>
      </c>
      <c r="C9" s="11" t="s">
        <v>156</v>
      </c>
      <c r="D9" s="12">
        <v>744000</v>
      </c>
      <c r="E9" s="12">
        <v>34800</v>
      </c>
      <c r="F9" s="12">
        <v>151200</v>
      </c>
    </row>
    <row r="10" spans="1:10" x14ac:dyDescent="0.3">
      <c r="A10" s="11" t="s">
        <v>171</v>
      </c>
      <c r="B10" s="11" t="s">
        <v>159</v>
      </c>
      <c r="C10" s="11" t="s">
        <v>161</v>
      </c>
      <c r="D10" s="12">
        <v>358000</v>
      </c>
      <c r="E10" s="12">
        <v>45000</v>
      </c>
      <c r="F10" s="12">
        <v>128400</v>
      </c>
    </row>
    <row r="11" spans="1:10" x14ac:dyDescent="0.3">
      <c r="A11" s="11" t="s">
        <v>172</v>
      </c>
      <c r="B11" s="11" t="s">
        <v>155</v>
      </c>
      <c r="C11" s="11" t="s">
        <v>154</v>
      </c>
      <c r="D11" s="12">
        <v>210000</v>
      </c>
      <c r="E11" s="12">
        <v>18500</v>
      </c>
      <c r="F11" s="12">
        <v>50800</v>
      </c>
    </row>
    <row r="12" spans="1:10" x14ac:dyDescent="0.3">
      <c r="A12" s="11" t="s">
        <v>173</v>
      </c>
      <c r="B12" s="11" t="s">
        <v>162</v>
      </c>
      <c r="C12" s="11" t="s">
        <v>158</v>
      </c>
      <c r="D12" s="12">
        <v>495000</v>
      </c>
      <c r="E12" s="12">
        <v>49500</v>
      </c>
      <c r="F12" s="12">
        <v>118800</v>
      </c>
    </row>
    <row r="13" spans="1:10" x14ac:dyDescent="0.3">
      <c r="A13" s="11" t="s">
        <v>174</v>
      </c>
      <c r="B13" s="11" t="s">
        <v>153</v>
      </c>
      <c r="C13" s="11" t="s">
        <v>161</v>
      </c>
      <c r="D13" s="12">
        <v>194000</v>
      </c>
      <c r="E13" s="12">
        <v>35000</v>
      </c>
      <c r="F13" s="12">
        <v>118800</v>
      </c>
    </row>
    <row r="14" spans="1:10" x14ac:dyDescent="0.3">
      <c r="A14" s="11" t="s">
        <v>175</v>
      </c>
      <c r="B14" s="11" t="s">
        <v>155</v>
      </c>
      <c r="C14" s="11" t="s">
        <v>156</v>
      </c>
      <c r="D14" s="12">
        <v>568000</v>
      </c>
      <c r="E14" s="12">
        <v>290600</v>
      </c>
      <c r="F14" s="12">
        <v>150000</v>
      </c>
    </row>
    <row r="15" spans="1:10" x14ac:dyDescent="0.3">
      <c r="A15" s="11" t="s">
        <v>176</v>
      </c>
      <c r="B15" s="11" t="s">
        <v>157</v>
      </c>
      <c r="C15" s="11" t="s">
        <v>160</v>
      </c>
      <c r="D15" s="12">
        <v>604000</v>
      </c>
      <c r="E15" s="12">
        <v>82000</v>
      </c>
      <c r="F15" s="12">
        <v>141600</v>
      </c>
    </row>
    <row r="16" spans="1:10" x14ac:dyDescent="0.3">
      <c r="A16" s="11" t="s">
        <v>177</v>
      </c>
      <c r="B16" s="11" t="s">
        <v>153</v>
      </c>
      <c r="C16" s="11" t="s">
        <v>160</v>
      </c>
      <c r="D16" s="12">
        <v>680000</v>
      </c>
      <c r="E16" s="12">
        <v>26000</v>
      </c>
      <c r="F16" s="12">
        <v>201600</v>
      </c>
    </row>
    <row r="17" spans="1:6" x14ac:dyDescent="0.3">
      <c r="A17" s="11" t="s">
        <v>178</v>
      </c>
      <c r="B17" s="11" t="s">
        <v>159</v>
      </c>
      <c r="C17" s="11" t="s">
        <v>154</v>
      </c>
      <c r="D17" s="12">
        <v>194000</v>
      </c>
      <c r="E17" s="12">
        <v>24300</v>
      </c>
      <c r="F17" s="12">
        <v>32100</v>
      </c>
    </row>
    <row r="18" spans="1:6" x14ac:dyDescent="0.3">
      <c r="A18" s="11" t="s">
        <v>179</v>
      </c>
      <c r="B18" s="11" t="s">
        <v>159</v>
      </c>
      <c r="C18" s="11" t="s">
        <v>158</v>
      </c>
      <c r="D18" s="12">
        <v>597000</v>
      </c>
      <c r="E18" s="12">
        <v>41100</v>
      </c>
      <c r="F18" s="12">
        <v>372800</v>
      </c>
    </row>
    <row r="19" spans="1:6" x14ac:dyDescent="0.3">
      <c r="A19" s="11" t="s">
        <v>180</v>
      </c>
      <c r="B19" s="11" t="s">
        <v>162</v>
      </c>
      <c r="C19" s="11" t="s">
        <v>161</v>
      </c>
      <c r="D19" s="12">
        <v>336000</v>
      </c>
      <c r="E19" s="12">
        <v>18800</v>
      </c>
      <c r="F19" s="12">
        <v>95800</v>
      </c>
    </row>
    <row r="20" spans="1:6" x14ac:dyDescent="0.3">
      <c r="A20" s="11" t="s">
        <v>181</v>
      </c>
      <c r="B20" s="11" t="s">
        <v>159</v>
      </c>
      <c r="C20" s="11" t="s">
        <v>158</v>
      </c>
      <c r="D20" s="12">
        <v>469000</v>
      </c>
      <c r="E20" s="12">
        <v>159700</v>
      </c>
      <c r="F20" s="12">
        <v>147600</v>
      </c>
    </row>
    <row r="21" spans="1:6" x14ac:dyDescent="0.3">
      <c r="A21" s="11" t="s">
        <v>182</v>
      </c>
      <c r="B21" s="11" t="s">
        <v>155</v>
      </c>
      <c r="C21" s="11" t="s">
        <v>161</v>
      </c>
      <c r="D21" s="12">
        <v>394000</v>
      </c>
      <c r="E21" s="12">
        <v>42200</v>
      </c>
      <c r="F21" s="12">
        <v>75600</v>
      </c>
    </row>
    <row r="22" spans="1:6" x14ac:dyDescent="0.3">
      <c r="A22" s="11" t="s">
        <v>183</v>
      </c>
      <c r="B22" s="11" t="s">
        <v>162</v>
      </c>
      <c r="C22" s="11" t="s">
        <v>158</v>
      </c>
      <c r="D22" s="12">
        <v>502000</v>
      </c>
      <c r="E22" s="12">
        <v>93200</v>
      </c>
      <c r="F22" s="12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leftLabels="1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28"/>
  <sheetViews>
    <sheetView workbookViewId="0">
      <selection activeCell="I15" sqref="I15"/>
    </sheetView>
  </sheetViews>
  <sheetFormatPr defaultRowHeight="16.5" x14ac:dyDescent="0.3"/>
  <cols>
    <col min="1" max="1" width="8.25" customWidth="1"/>
    <col min="2" max="2" width="5.25" customWidth="1"/>
    <col min="3" max="3" width="9" customWidth="1"/>
    <col min="4" max="4" width="35" customWidth="1"/>
    <col min="5" max="5" width="13" customWidth="1"/>
    <col min="6" max="6" width="1.75" style="9" customWidth="1"/>
    <col min="7" max="7" width="13.125" customWidth="1"/>
  </cols>
  <sheetData>
    <row r="1" spans="1:5" x14ac:dyDescent="0.3">
      <c r="A1" t="s">
        <v>0</v>
      </c>
    </row>
    <row r="2" spans="1:5" x14ac:dyDescent="0.3">
      <c r="A2" s="11" t="s">
        <v>84</v>
      </c>
      <c r="B2" s="11" t="s">
        <v>85</v>
      </c>
      <c r="C2" s="11" t="s">
        <v>86</v>
      </c>
      <c r="D2" s="11" t="s">
        <v>88</v>
      </c>
      <c r="E2" s="11" t="s">
        <v>184</v>
      </c>
    </row>
    <row r="3" spans="1:5" x14ac:dyDescent="0.3">
      <c r="A3" s="11" t="s">
        <v>129</v>
      </c>
      <c r="B3" s="11" t="s">
        <v>48</v>
      </c>
      <c r="C3" s="11" t="s">
        <v>101</v>
      </c>
      <c r="D3" s="10" t="s">
        <v>130</v>
      </c>
      <c r="E3" s="22">
        <v>0.33999999999999997</v>
      </c>
    </row>
    <row r="4" spans="1:5" x14ac:dyDescent="0.3">
      <c r="A4" s="11" t="s">
        <v>91</v>
      </c>
      <c r="B4" s="11" t="s">
        <v>92</v>
      </c>
      <c r="C4" s="11" t="s">
        <v>93</v>
      </c>
      <c r="D4" s="10" t="s">
        <v>94</v>
      </c>
      <c r="E4" s="22">
        <v>0.13999999999999996</v>
      </c>
    </row>
    <row r="5" spans="1:5" x14ac:dyDescent="0.3">
      <c r="A5" s="11" t="s">
        <v>137</v>
      </c>
      <c r="B5" s="11" t="s">
        <v>96</v>
      </c>
      <c r="C5" s="11" t="s">
        <v>93</v>
      </c>
      <c r="D5" s="10" t="s">
        <v>115</v>
      </c>
      <c r="E5" s="22">
        <v>-0.27</v>
      </c>
    </row>
    <row r="6" spans="1:5" x14ac:dyDescent="0.3">
      <c r="A6" s="11" t="s">
        <v>99</v>
      </c>
      <c r="B6" s="11" t="s">
        <v>100</v>
      </c>
      <c r="C6" s="11" t="s">
        <v>101</v>
      </c>
      <c r="D6" s="10" t="s">
        <v>102</v>
      </c>
      <c r="E6" s="22">
        <v>0.30000000000000004</v>
      </c>
    </row>
    <row r="7" spans="1:5" x14ac:dyDescent="0.3">
      <c r="A7" s="11" t="s">
        <v>141</v>
      </c>
      <c r="B7" s="11" t="s">
        <v>113</v>
      </c>
      <c r="C7" s="11" t="s">
        <v>101</v>
      </c>
      <c r="D7" s="10" t="s">
        <v>106</v>
      </c>
      <c r="E7" s="22">
        <v>0</v>
      </c>
    </row>
    <row r="8" spans="1:5" x14ac:dyDescent="0.3">
      <c r="A8" s="11" t="s">
        <v>104</v>
      </c>
      <c r="B8" s="11" t="s">
        <v>105</v>
      </c>
      <c r="C8" s="11" t="s">
        <v>101</v>
      </c>
      <c r="D8" s="10" t="s">
        <v>106</v>
      </c>
      <c r="E8" s="22">
        <v>0.38</v>
      </c>
    </row>
    <row r="9" spans="1:5" x14ac:dyDescent="0.3">
      <c r="A9" s="11" t="s">
        <v>121</v>
      </c>
      <c r="B9" s="11" t="s">
        <v>122</v>
      </c>
      <c r="C9" s="11" t="s">
        <v>93</v>
      </c>
      <c r="D9" s="10" t="s">
        <v>123</v>
      </c>
      <c r="E9" s="22">
        <v>-8.0000000000000016E-2</v>
      </c>
    </row>
    <row r="10" spans="1:5" x14ac:dyDescent="0.3">
      <c r="A10" s="11" t="s">
        <v>107</v>
      </c>
      <c r="B10" s="11" t="s">
        <v>108</v>
      </c>
      <c r="C10" s="11" t="s">
        <v>101</v>
      </c>
      <c r="D10" s="10" t="s">
        <v>109</v>
      </c>
      <c r="E10" s="22" t="s">
        <v>204</v>
      </c>
    </row>
    <row r="11" spans="1:5" x14ac:dyDescent="0.3">
      <c r="A11" s="11" t="s">
        <v>119</v>
      </c>
      <c r="B11" s="11" t="s">
        <v>48</v>
      </c>
      <c r="C11" s="11" t="s">
        <v>93</v>
      </c>
      <c r="D11" s="10" t="s">
        <v>120</v>
      </c>
      <c r="E11" s="22">
        <v>0.31000000000000005</v>
      </c>
    </row>
    <row r="12" spans="1:5" x14ac:dyDescent="0.3">
      <c r="A12" s="11" t="s">
        <v>63</v>
      </c>
      <c r="B12" s="11" t="s">
        <v>92</v>
      </c>
      <c r="C12" s="11" t="s">
        <v>93</v>
      </c>
      <c r="D12" s="10" t="s">
        <v>138</v>
      </c>
      <c r="E12" s="22">
        <v>0</v>
      </c>
    </row>
    <row r="13" spans="1:5" x14ac:dyDescent="0.3">
      <c r="A13" s="11" t="s">
        <v>20</v>
      </c>
      <c r="B13" s="11" t="s">
        <v>96</v>
      </c>
      <c r="C13" s="11" t="s">
        <v>93</v>
      </c>
      <c r="D13" s="10" t="s">
        <v>97</v>
      </c>
      <c r="E13" s="22">
        <v>0.58000000000000007</v>
      </c>
    </row>
    <row r="14" spans="1:5" x14ac:dyDescent="0.3">
      <c r="A14" s="11" t="s">
        <v>126</v>
      </c>
      <c r="B14" s="11" t="s">
        <v>100</v>
      </c>
      <c r="C14" s="11" t="s">
        <v>93</v>
      </c>
      <c r="D14" s="10" t="s">
        <v>127</v>
      </c>
      <c r="E14" s="22">
        <v>8.9999999999999969E-2</v>
      </c>
    </row>
    <row r="15" spans="1:5" x14ac:dyDescent="0.3">
      <c r="A15" s="11" t="s">
        <v>112</v>
      </c>
      <c r="B15" s="11" t="s">
        <v>113</v>
      </c>
      <c r="C15" s="11" t="s">
        <v>93</v>
      </c>
      <c r="D15" s="10" t="s">
        <v>114</v>
      </c>
      <c r="E15" s="22">
        <v>0.5</v>
      </c>
    </row>
    <row r="16" spans="1:5" x14ac:dyDescent="0.3">
      <c r="A16" s="11" t="s">
        <v>117</v>
      </c>
      <c r="B16" s="11" t="s">
        <v>100</v>
      </c>
      <c r="C16" s="11" t="s">
        <v>101</v>
      </c>
      <c r="D16" s="10" t="s">
        <v>118</v>
      </c>
      <c r="E16" s="22">
        <v>0.62999999999999989</v>
      </c>
    </row>
    <row r="17" spans="1:5" x14ac:dyDescent="0.3">
      <c r="A17" s="11" t="s">
        <v>124</v>
      </c>
      <c r="B17" s="11" t="s">
        <v>48</v>
      </c>
      <c r="C17" s="11" t="s">
        <v>101</v>
      </c>
      <c r="D17" s="10" t="s">
        <v>125</v>
      </c>
      <c r="E17" s="22">
        <v>-6.9999999999999951E-2</v>
      </c>
    </row>
    <row r="18" spans="1:5" x14ac:dyDescent="0.3">
      <c r="A18" s="11" t="s">
        <v>139</v>
      </c>
      <c r="B18" s="11" t="s">
        <v>105</v>
      </c>
      <c r="C18" s="11" t="s">
        <v>93</v>
      </c>
      <c r="D18" s="10" t="s">
        <v>140</v>
      </c>
      <c r="E18" s="22" t="s">
        <v>205</v>
      </c>
    </row>
    <row r="19" spans="1:5" x14ac:dyDescent="0.3">
      <c r="A19" s="11" t="s">
        <v>134</v>
      </c>
      <c r="B19" s="11" t="s">
        <v>105</v>
      </c>
      <c r="C19" s="11" t="s">
        <v>101</v>
      </c>
      <c r="D19" s="10" t="s">
        <v>135</v>
      </c>
      <c r="E19" s="22">
        <v>-0.11999999999999994</v>
      </c>
    </row>
    <row r="20" spans="1:5" x14ac:dyDescent="0.3">
      <c r="A20" s="11" t="s">
        <v>145</v>
      </c>
      <c r="B20" s="11" t="s">
        <v>113</v>
      </c>
      <c r="C20" s="11" t="s">
        <v>93</v>
      </c>
      <c r="D20" s="10" t="s">
        <v>146</v>
      </c>
      <c r="E20" s="22">
        <v>0.34000000000000008</v>
      </c>
    </row>
    <row r="21" spans="1:5" x14ac:dyDescent="0.3">
      <c r="A21" s="11" t="s">
        <v>128</v>
      </c>
      <c r="B21" s="11" t="s">
        <v>113</v>
      </c>
      <c r="C21" s="11" t="s">
        <v>101</v>
      </c>
      <c r="D21" s="10" t="s">
        <v>106</v>
      </c>
      <c r="E21" s="22">
        <v>-0.17999999999999994</v>
      </c>
    </row>
    <row r="22" spans="1:5" x14ac:dyDescent="0.3">
      <c r="A22" s="11" t="s">
        <v>132</v>
      </c>
      <c r="B22" s="11" t="s">
        <v>122</v>
      </c>
      <c r="C22" s="11" t="s">
        <v>93</v>
      </c>
      <c r="D22" s="10" t="s">
        <v>133</v>
      </c>
      <c r="E22" s="22">
        <v>0.19</v>
      </c>
    </row>
    <row r="23" spans="1:5" x14ac:dyDescent="0.3">
      <c r="A23" s="11" t="s">
        <v>143</v>
      </c>
      <c r="B23" s="11" t="s">
        <v>108</v>
      </c>
      <c r="C23" s="11" t="s">
        <v>101</v>
      </c>
      <c r="D23" s="10" t="s">
        <v>144</v>
      </c>
      <c r="E23" s="22">
        <v>-0.05</v>
      </c>
    </row>
    <row r="24" spans="1:5" x14ac:dyDescent="0.3">
      <c r="A24" s="11" t="s">
        <v>51</v>
      </c>
      <c r="B24" s="11" t="s">
        <v>48</v>
      </c>
      <c r="C24" s="11" t="s">
        <v>101</v>
      </c>
      <c r="D24" s="10" t="s">
        <v>94</v>
      </c>
      <c r="E24" s="22">
        <v>0.03</v>
      </c>
    </row>
    <row r="25" spans="1:5" x14ac:dyDescent="0.3">
      <c r="A25" s="11" t="s">
        <v>58</v>
      </c>
      <c r="B25" s="11" t="s">
        <v>92</v>
      </c>
      <c r="C25" s="11" t="s">
        <v>101</v>
      </c>
      <c r="D25" s="10" t="s">
        <v>131</v>
      </c>
      <c r="E25" s="22">
        <v>9.9999999999999978E-2</v>
      </c>
    </row>
    <row r="26" spans="1:5" x14ac:dyDescent="0.3">
      <c r="A26" s="11" t="s">
        <v>43</v>
      </c>
      <c r="B26" s="11" t="s">
        <v>96</v>
      </c>
      <c r="C26" s="11" t="s">
        <v>101</v>
      </c>
      <c r="D26" s="10" t="s">
        <v>115</v>
      </c>
      <c r="E26" s="22">
        <v>0.31999999999999995</v>
      </c>
    </row>
    <row r="27" spans="1:5" x14ac:dyDescent="0.3">
      <c r="A27" s="11" t="s">
        <v>38</v>
      </c>
      <c r="B27" s="11" t="s">
        <v>100</v>
      </c>
      <c r="C27" s="11" t="s">
        <v>93</v>
      </c>
      <c r="D27" s="10" t="s">
        <v>111</v>
      </c>
      <c r="E27" s="22">
        <v>-0.18000000000000005</v>
      </c>
    </row>
    <row r="28" spans="1:5" x14ac:dyDescent="0.3">
      <c r="E28" s="19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V22" sqref="V22"/>
    </sheetView>
  </sheetViews>
  <sheetFormatPr defaultRowHeight="16.5" x14ac:dyDescent="0.3"/>
  <cols>
    <col min="1" max="1" width="11" customWidth="1"/>
    <col min="2" max="3" width="9.375" customWidth="1"/>
  </cols>
  <sheetData>
    <row r="1" spans="1:3" x14ac:dyDescent="0.3">
      <c r="A1" t="s">
        <v>190</v>
      </c>
    </row>
    <row r="2" spans="1:3" x14ac:dyDescent="0.3">
      <c r="A2" s="13" t="s">
        <v>148</v>
      </c>
      <c r="B2" s="13" t="s">
        <v>151</v>
      </c>
      <c r="C2" s="13" t="s">
        <v>152</v>
      </c>
    </row>
    <row r="3" spans="1:3" x14ac:dyDescent="0.3">
      <c r="A3" s="11" t="s">
        <v>185</v>
      </c>
      <c r="B3" s="15">
        <v>83833.333333333299</v>
      </c>
      <c r="C3" s="16">
        <v>137266.66666666666</v>
      </c>
    </row>
    <row r="4" spans="1:3" x14ac:dyDescent="0.3">
      <c r="A4" s="11" t="s">
        <v>186</v>
      </c>
      <c r="B4" s="15">
        <v>54650</v>
      </c>
      <c r="C4" s="16">
        <v>136050</v>
      </c>
    </row>
    <row r="5" spans="1:3" x14ac:dyDescent="0.3">
      <c r="A5" s="11" t="s">
        <v>187</v>
      </c>
      <c r="B5" s="15">
        <v>23740</v>
      </c>
      <c r="C5" s="16">
        <v>115460</v>
      </c>
    </row>
    <row r="6" spans="1:3" s="9" customFormat="1" x14ac:dyDescent="0.3">
      <c r="A6" s="11" t="s">
        <v>188</v>
      </c>
      <c r="B6" s="15">
        <v>73883.333333333328</v>
      </c>
      <c r="C6" s="16">
        <v>136133.33333333334</v>
      </c>
    </row>
    <row r="7" spans="1:3" x14ac:dyDescent="0.3">
      <c r="A7" s="11" t="s">
        <v>189</v>
      </c>
      <c r="B7" s="15">
        <v>206000</v>
      </c>
      <c r="C7" s="16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14"/>
  <sheetViews>
    <sheetView tabSelected="1" workbookViewId="0">
      <selection activeCell="W18" sqref="W18"/>
    </sheetView>
  </sheetViews>
  <sheetFormatPr defaultRowHeight="16.5" x14ac:dyDescent="0.3"/>
  <cols>
    <col min="2" max="2" width="11.125" customWidth="1"/>
    <col min="5" max="5" width="11.125" customWidth="1"/>
    <col min="6" max="6" width="2.25" customWidth="1"/>
    <col min="8" max="8" width="9.375" customWidth="1"/>
  </cols>
  <sheetData>
    <row r="1" spans="1:8" s="9" customFormat="1" x14ac:dyDescent="0.3"/>
    <row r="2" spans="1:8" x14ac:dyDescent="0.3">
      <c r="A2" t="s">
        <v>0</v>
      </c>
      <c r="B2" s="23" t="s">
        <v>196</v>
      </c>
    </row>
    <row r="3" spans="1:8" x14ac:dyDescent="0.3">
      <c r="A3" s="11" t="s">
        <v>191</v>
      </c>
      <c r="B3" s="11" t="s">
        <v>192</v>
      </c>
      <c r="C3" s="11" t="s">
        <v>193</v>
      </c>
      <c r="D3" s="11" t="s">
        <v>195</v>
      </c>
      <c r="E3" s="11" t="s">
        <v>194</v>
      </c>
      <c r="G3" s="11" t="s">
        <v>193</v>
      </c>
      <c r="H3" s="11" t="s">
        <v>203</v>
      </c>
    </row>
    <row r="4" spans="1:8" x14ac:dyDescent="0.3">
      <c r="A4" s="10" t="s">
        <v>202</v>
      </c>
      <c r="B4" s="17">
        <v>45441</v>
      </c>
      <c r="C4" s="10" t="s">
        <v>198</v>
      </c>
      <c r="D4" s="10">
        <v>3</v>
      </c>
      <c r="E4" s="16">
        <v>342000</v>
      </c>
      <c r="G4" s="11" t="s">
        <v>197</v>
      </c>
      <c r="H4" s="15">
        <v>120000</v>
      </c>
    </row>
    <row r="5" spans="1:8" x14ac:dyDescent="0.3">
      <c r="A5" s="10" t="s">
        <v>216</v>
      </c>
      <c r="B5" s="17">
        <v>45636</v>
      </c>
      <c r="C5" s="10" t="s">
        <v>219</v>
      </c>
      <c r="D5" s="10">
        <v>6</v>
      </c>
      <c r="E5" s="16">
        <v>662400</v>
      </c>
      <c r="G5" s="11" t="s">
        <v>199</v>
      </c>
      <c r="H5" s="15">
        <v>120000</v>
      </c>
    </row>
    <row r="6" spans="1:8" x14ac:dyDescent="0.3">
      <c r="A6" s="10" t="s">
        <v>216</v>
      </c>
      <c r="B6" s="17">
        <v>45636</v>
      </c>
      <c r="C6" s="10" t="s">
        <v>219</v>
      </c>
      <c r="D6" s="10">
        <v>1</v>
      </c>
      <c r="E6" s="16">
        <v>120000</v>
      </c>
      <c r="G6" s="11" t="s">
        <v>200</v>
      </c>
      <c r="H6" s="15">
        <v>150000</v>
      </c>
    </row>
    <row r="7" spans="1:8" x14ac:dyDescent="0.3">
      <c r="A7" s="10" t="s">
        <v>216</v>
      </c>
      <c r="B7" s="17">
        <v>45636</v>
      </c>
      <c r="C7" s="10" t="s">
        <v>198</v>
      </c>
      <c r="D7" s="10">
        <v>1</v>
      </c>
      <c r="E7" s="16">
        <v>120000</v>
      </c>
      <c r="G7" s="11" t="s">
        <v>201</v>
      </c>
      <c r="H7" s="15">
        <v>180000</v>
      </c>
    </row>
    <row r="8" spans="1:8" x14ac:dyDescent="0.3">
      <c r="A8" s="10" t="s">
        <v>216</v>
      </c>
      <c r="B8" s="17">
        <v>45636</v>
      </c>
      <c r="C8" s="10" t="s">
        <v>217</v>
      </c>
      <c r="D8" s="10">
        <v>1</v>
      </c>
      <c r="E8" s="16">
        <v>150000</v>
      </c>
    </row>
    <row r="9" spans="1:8" x14ac:dyDescent="0.3">
      <c r="A9" s="10" t="s">
        <v>216</v>
      </c>
      <c r="B9" s="17">
        <v>45636</v>
      </c>
      <c r="C9" s="10" t="s">
        <v>218</v>
      </c>
      <c r="D9" s="10">
        <v>1</v>
      </c>
      <c r="E9" s="16">
        <v>180000</v>
      </c>
      <c r="H9" s="18"/>
    </row>
    <row r="10" spans="1:8" x14ac:dyDescent="0.3">
      <c r="A10" s="10" t="s">
        <v>216</v>
      </c>
      <c r="B10" s="17">
        <v>45636</v>
      </c>
      <c r="C10" s="10" t="s">
        <v>218</v>
      </c>
      <c r="D10" s="10">
        <v>2</v>
      </c>
      <c r="E10" s="16">
        <v>360000</v>
      </c>
    </row>
    <row r="11" spans="1:8" x14ac:dyDescent="0.3">
      <c r="A11" s="10" t="s">
        <v>216</v>
      </c>
      <c r="B11" s="17">
        <v>45636</v>
      </c>
      <c r="C11" s="10" t="s">
        <v>218</v>
      </c>
      <c r="D11" s="10">
        <v>3</v>
      </c>
      <c r="E11" s="16">
        <v>513000</v>
      </c>
      <c r="G11">
        <f>180000*3*0.95</f>
        <v>513000</v>
      </c>
    </row>
    <row r="12" spans="1:8" x14ac:dyDescent="0.3">
      <c r="A12" s="10" t="s">
        <v>216</v>
      </c>
      <c r="B12" s="17">
        <v>45636</v>
      </c>
      <c r="C12" s="10" t="s">
        <v>218</v>
      </c>
      <c r="D12" s="10">
        <v>5</v>
      </c>
      <c r="E12" s="16">
        <v>828000</v>
      </c>
      <c r="G12">
        <f>180000*5*0.92</f>
        <v>828000</v>
      </c>
    </row>
    <row r="13" spans="1:8" x14ac:dyDescent="0.3">
      <c r="A13" s="10" t="s">
        <v>216</v>
      </c>
      <c r="B13" s="17">
        <v>45636</v>
      </c>
      <c r="C13" s="10" t="s">
        <v>218</v>
      </c>
      <c r="D13" s="10">
        <v>10</v>
      </c>
      <c r="E13" s="16">
        <v>1620000</v>
      </c>
      <c r="G13">
        <f>180000*10*0.9</f>
        <v>1620000</v>
      </c>
    </row>
    <row r="14" spans="1:8" x14ac:dyDescent="0.3">
      <c r="A14" s="10"/>
      <c r="B14" s="10"/>
      <c r="C14" s="10"/>
      <c r="D14" s="10"/>
      <c r="E14" s="16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Gang Min</cp:lastModifiedBy>
  <cp:lastPrinted>2024-06-03T12:12:46Z</cp:lastPrinted>
  <dcterms:created xsi:type="dcterms:W3CDTF">2023-05-30T06:41:20Z</dcterms:created>
  <dcterms:modified xsi:type="dcterms:W3CDTF">2024-12-10T09:36:44Z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RK_MODE_0292">
    <vt:i4>0</vt:i4>
  </property>
</Properties>
</file>