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1회\"/>
    </mc:Choice>
  </mc:AlternateContent>
  <xr:revisionPtr revIDLastSave="0" documentId="13_ncr:1_{17C00EAB-DCE0-49EB-B68F-25397A103CA2}" xr6:coauthVersionLast="47" xr6:coauthVersionMax="47" xr10:uidLastSave="{00000000-0000-0000-0000-000000000000}"/>
  <bookViews>
    <workbookView xWindow="-120" yWindow="-120" windowWidth="29040" windowHeight="15840" activeTab="6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기본작업!$A$33:$D$33</definedName>
    <definedName name="_xlnm.Print_Area" localSheetId="0">기본작업!$A$1:$H$28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N9" i="3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10" i="3" a="1"/>
  <c r="L10" i="3" s="1"/>
  <c r="L11" i="3" a="1"/>
  <c r="L11" i="3"/>
  <c r="L12" i="3" a="1"/>
  <c r="L12" i="3" s="1"/>
  <c r="L13" i="3" a="1"/>
  <c r="L13" i="3" s="1"/>
  <c r="L14" i="3" a="1"/>
  <c r="L14" i="3" s="1"/>
  <c r="L15" i="3" a="1"/>
  <c r="L15" i="3"/>
  <c r="L16" i="3" a="1"/>
  <c r="L16" i="3" s="1"/>
  <c r="L9" i="3" a="1"/>
  <c r="L9" i="3" s="1"/>
  <c r="L5" i="3" a="1"/>
  <c r="L5" i="3" s="1"/>
  <c r="L4" i="3" a="1"/>
  <c r="L4" i="3" s="1"/>
  <c r="A31" i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4" i="3" a="1"/>
  <c r="I28" i="3" l="1"/>
  <c r="I26" i="3"/>
  <c r="I24" i="3"/>
  <c r="I22" i="3"/>
  <c r="I20" i="3"/>
  <c r="I18" i="3"/>
  <c r="I16" i="3"/>
  <c r="I14" i="3"/>
  <c r="I12" i="3"/>
  <c r="I10" i="3"/>
  <c r="I8" i="3"/>
  <c r="I6" i="3"/>
  <c r="I27" i="3"/>
  <c r="I25" i="3"/>
  <c r="I23" i="3"/>
  <c r="I21" i="3"/>
  <c r="I19" i="3"/>
  <c r="I17" i="3"/>
  <c r="I15" i="3"/>
  <c r="I13" i="3"/>
  <c r="I11" i="3"/>
  <c r="I9" i="3"/>
  <c r="I7" i="3"/>
  <c r="I5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10634BA8-9DDC-4E37-A482-76EF24D141C4}" name="MS Access Database_Query1" type="1" refreshedVersion="8" background="1">
    <dbPr connection="DSN=MS Access Database;DBQ=C:\길벗컴활1급총정리\기출\01회\재활용센터.accdb;DefaultDir=C:\길벗컴활1급총정리\기출\01회;DriverId=25;FIL=MS Access;MaxBufferSize=2048;PageTimeout=5;" command="SELECT 센터관리.지역, 센터관리.운영구분, 센터관리.면적, 센터관리.보유차량_x000d__x000a_FROM `C:\길벗컴활1급총정리\기출\01회\재활용센터.accdb`.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<sst xmlns="http://schemas.openxmlformats.org/spreadsheetml/2006/main" count="540" uniqueCount="219">
  <si>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</si>
  <si>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</si>
  <si>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</si>
  <si>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</si>
  <si>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</si>
  <si>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</si>
  <si>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</si>
  <si>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</si>
  <si>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</si>
  <si>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</si>
  <si>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</si>
  <si>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</si>
  <si>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</si>
  <si>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</si>
  <si>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</si>
  <si>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</si>
  <si>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</si>
  <si>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</si>
  <si>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</si>
  <si>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</si>
  <si>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</si>
  <si>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</si>
  <si>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</si>
  <si>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</si>
  <si>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</si>
  <si>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</si>
  <si>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</si>
  <si>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</si>
  <si>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</si>
  <si>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</si>
  <si>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</si>
  <si>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</si>
  <si>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</si>
  <si>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</si>
  <si>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</si>
  <si>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</si>
  <si>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</si>
  <si>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</si>
  <si>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</si>
  <si>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</si>
  <si>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</si>
  <si>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</si>
  <si>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</si>
  <si>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</si>
  <si>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</si>
  <si>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</si>
  <si>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</si>
  <si>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</si>
  <si>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</si>
  <si>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</si>
  <si>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</si>
  <si>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</si>
  <si>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</si>
  <si>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</si>
  <si>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</si>
  <si>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</si>
  <si>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</si>
  <si>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</si>
  <si>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</si>
  <si>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</si>
  <si>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</si>
  <si>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</si>
  <si>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</si>
  <si>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</si>
  <si>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</si>
  <si>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</si>
  <si>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</si>
  <si>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</si>
  <si>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</si>
  <si>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</si>
  <si>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</si>
  <si>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</si>
  <si>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</si>
  <si>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</si>
  <si>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</si>
  <si>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</si>
  <si>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</si>
  <si>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</si>
  <si>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</si>
  <si>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</si>
  <si>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</si>
  <si>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</si>
  <si>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</si>
  <si>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</si>
  <si>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</si>
  <si>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</si>
  <si>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</si>
  <si>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</si>
  <si>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</si>
  <si>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</si>
  <si>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</si>
  <si>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</si>
  <si>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</si>
  <si>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</si>
  <si>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</si>
  <si>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</si>
  <si>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</si>
  <si>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</si>
  <si>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</si>
  <si>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</si>
  <si>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</si>
  <si>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</si>
  <si>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</si>
  <si>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</si>
  <si>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</si>
  <si>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</si>
  <si>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</si>
  <si>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</si>
  <si>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</si>
  <si>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</si>
  <si>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</si>
  <si>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</si>
  <si>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</si>
  <si>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</si>
  <si>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</si>
  <si>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</si>
  <si>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</si>
  <si>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</si>
  <si>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</si>
  <si>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</si>
  <si>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</si>
  <si>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</si>
  <si>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</si>
  <si>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</si>
  <si>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</si>
  <si>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</si>
  <si>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</si>
  <si>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</si>
  <si>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</si>
  <si>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</si>
  <si>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</si>
  <si>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</si>
  <si>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</si>
  <si>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</si>
  <si>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</si>
  <si>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</si>
  <si>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</si>
  <si>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</si>
  <si>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</si>
  <si>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</si>
  <si>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</si>
  <si>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</si>
  <si>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</si>
  <si>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</si>
  <si>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</si>
  <si>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</si>
  <si>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</si>
  <si>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</si>
  <si>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</si>
  <si>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</si>
  <si>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</si>
  <si>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</si>
  <si>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</si>
  <si>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</si>
  <si>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</si>
  <si>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</si>
  <si>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</si>
  <si>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</si>
  <si>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</si>
  <si>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</si>
  <si>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</si>
  <si>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</si>
  <si>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</si>
  <si>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</si>
  <si>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</si>
  <si>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</si>
  <si>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</si>
  <si>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</si>
  <si>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</si>
  <si>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</si>
  <si>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</si>
  <si>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</si>
  <si>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</si>
  <si>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</si>
  <si>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</si>
  <si>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</si>
  <si>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</si>
  <si>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</si>
  <si>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</si>
  <si>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</si>
  <si>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</si>
  <si>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</si>
  <si>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</si>
  <si>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</si>
  <si>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</si>
  <si>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</si>
  <si>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</si>
  <si>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</si>
  <si>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</si>
  <si>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</si>
  <si>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</si>
  <si>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</si>
  <si>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</si>
  <si>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</si>
  <si>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</si>
  <si>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</si>
  <si>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</si>
  <si>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</si>
  <si>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</si>
  <si>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</si>
  <si>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</si>
  <si>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</si>
  <si>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</si>
  <si>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</si>
  <si>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</si>
  <si>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</si>
  <si>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</si>
  <si>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</si>
  <si>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</si>
  <si>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</si>
  <si>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</si>
  <si>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</si>
  <si>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</si>
  <si>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</si>
  <si>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</si>
  <si>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</si>
  <si>
    <t>s</t>
  </si>
  <si>
    <t>개나리</t>
  </si>
  <si>
    <t>코스모스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</si>
</sst>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1FA2-4B9E-88DD-81CD7A33AA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1FA2-4B9E-88DD-81CD7A33AA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200025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C87A1AC-1366-A1DA-3619-AC332B3DE006}"/>
            </a:ext>
          </a:extLst>
        </xdr:cNvPr>
        <xdr:cNvSpPr/>
      </xdr:nvSpPr>
      <xdr:spPr>
        <a:xfrm>
          <a:off x="5505450" y="200025"/>
          <a:ext cx="8572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9525</xdr:colOff>
      <xdr:row>4</xdr:row>
      <xdr:rowOff>9525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2613B238-7781-236A-9C58-834C5CF283D6}"/>
            </a:ext>
          </a:extLst>
        </xdr:cNvPr>
        <xdr:cNvSpPr/>
      </xdr:nvSpPr>
      <xdr:spPr>
        <a:xfrm>
          <a:off x="5514975" y="847725"/>
          <a:ext cx="847725" cy="4095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D" refreshedDate="45527.647536921293" backgroundQuery="1" createdVersion="8" refreshedVersion="8" minRefreshableVersion="3" recordCount="26" xr:uid="{4049B2CA-6F90-464E-BDD6-8C55028215A6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D28843-87C9-4659-8D5E-FBB7C4A0D4B5}" name="피벗 테이블1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zoomScaleNormal="100" workbookViewId="0">
      <selection activeCell="I13" sqref="I13"/>
    </sheetView>
  </sheetViews>
  <sheetFormatPr defaultRowHeight="16.5" x14ac:dyDescent="0.3"/>
  <cols>
    <col min="1" max="1" width="8" customWidth="1"/>
    <col min="2" max="2" width="5.625" customWidth="1"/>
    <col min="3" max="3" width="8.5" customWidth="1"/>
    <col min="4" max="4" width="12.125" customWidth="1"/>
    <col min="5" max="5" width="5.875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6" t="s">
        <v>206</v>
      </c>
    </row>
    <row r="31" spans="1:8" x14ac:dyDescent="0.3">
      <c r="A31" t="b">
        <f>AND(YEAR(D4)&gt;=2018,(RIGHT(H4,3)="일요일")+(RIGHT(H4,3)="공휴일"))</f>
        <v>1</v>
      </c>
    </row>
    <row r="33" spans="1:4" x14ac:dyDescent="0.3">
      <c r="A33" s="1" t="s">
        <v>85</v>
      </c>
      <c r="B33" s="1" t="s">
        <v>147</v>
      </c>
      <c r="C33" s="1" t="s">
        <v>87</v>
      </c>
      <c r="D33" s="1" t="s">
        <v>90</v>
      </c>
    </row>
    <row r="34" spans="1:4" x14ac:dyDescent="0.3">
      <c r="A34" s="1" t="s">
        <v>48</v>
      </c>
      <c r="B34" s="7">
        <v>44550</v>
      </c>
      <c r="C34" s="1">
        <v>836</v>
      </c>
      <c r="D34" s="2" t="s">
        <v>98</v>
      </c>
    </row>
    <row r="35" spans="1:4" x14ac:dyDescent="0.3">
      <c r="A35" s="1" t="s">
        <v>92</v>
      </c>
      <c r="B35" s="7">
        <v>43681</v>
      </c>
      <c r="C35" s="1">
        <v>173</v>
      </c>
      <c r="D35" s="2" t="s">
        <v>95</v>
      </c>
    </row>
    <row r="36" spans="1:4" x14ac:dyDescent="0.3">
      <c r="A36" s="1" t="s">
        <v>113</v>
      </c>
      <c r="B36" s="7">
        <v>43978</v>
      </c>
      <c r="C36" s="1">
        <v>246</v>
      </c>
      <c r="D36" s="2" t="s">
        <v>110</v>
      </c>
    </row>
    <row r="37" spans="1:4" x14ac:dyDescent="0.3">
      <c r="A37" s="1" t="s">
        <v>100</v>
      </c>
      <c r="B37" s="7">
        <v>43260</v>
      </c>
      <c r="C37" s="1">
        <v>278</v>
      </c>
      <c r="D37" s="2" t="s">
        <v>98</v>
      </c>
    </row>
    <row r="38" spans="1:4" x14ac:dyDescent="0.3">
      <c r="A38" s="1" t="s">
        <v>96</v>
      </c>
      <c r="B38" s="7">
        <v>45424</v>
      </c>
      <c r="C38" s="1">
        <v>187</v>
      </c>
      <c r="D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AND($C4="직영",ISEVEN(DAY($D$4)))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I4" sqref="I4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 cm="1">
        <f t="array" ref="L4">ROUNDDOWN(AVERAGE(IF(($C$4:$C$28=K4)*((YEAR($I$2)-YEAR($D$4:$D$28))&gt;=20),$E$4:$E$28)),0)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/>
      </c>
      <c r="K5" s="1" t="s">
        <v>16</v>
      </c>
      <c r="L5" s="2" cm="1">
        <f t="array" ref="L5">ROUNDDOWN(AVERAGE(IF(($C$4:$C$28=K5)*((YEAR($I$2)-YEAR($D$4:$D$28))&gt;=20),$E$4:$E$28)),0)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/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 cm="1">
        <f t="array" ref="L9">_xlfn.CONCAT("직영 ",SUM(($B$4:$B$28=K9)*($C$4:$C$28="직영")),"곳 - 위탁 ",SUM(($B$4:$B$28=K9)*($C$4:$C$28="위탁")),"곳")</f>
        <v>직영 3곳 - 위탁 1곳</v>
      </c>
      <c r="M9" s="1" t="str">
        <f>TEXT(COUNTIFS($B$4:$B$28,$K9,$F$4:$F$28,"*"&amp;M$8&amp;"*")/COUNTIF($B$4:$B$28,$K9),"0%")</f>
        <v>75%</v>
      </c>
      <c r="N9" s="1" t="str">
        <f t="shared" ref="N9:O9" si="0">TEXT(COUNTIFS($B$4:$B$28,$K9,$F$4:$F$28,"*"&amp;N$8&amp;"*")/COUNTIF($B$4:$B$28,$K9),"0%")</f>
        <v>75%</v>
      </c>
      <c r="O9" s="1" t="str">
        <f t="shared" si="0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/>
      </c>
      <c r="K10" s="1" t="s">
        <v>15</v>
      </c>
      <c r="L10" s="2" t="str" cm="1">
        <f t="array" ref="L10">_xlfn.CONCAT("직영 ",SUM(($B$4:$B$28=K10)*($C$4:$C$28="직영")),"곳 - 위탁 ",SUM(($B$4:$B$28=K10)*($C$4:$C$28="위탁")),"곳")</f>
        <v>직영 1곳 - 위탁 2곳</v>
      </c>
      <c r="M10" s="1" t="str">
        <f t="shared" ref="M10:O16" si="1">TEXT(COUNTIFS($B$4:$B$28,$K10,$F$4:$F$28,"*"&amp;M$8&amp;"*")/COUNTIF($B$4:$B$28,$K10),"0%")</f>
        <v>67%</v>
      </c>
      <c r="N10" s="1" t="str">
        <f t="shared" si="1"/>
        <v>33%</v>
      </c>
      <c r="O10" s="1" t="str">
        <f t="shared" si="1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 cm="1">
        <f t="array" ref="L11">_xlfn.CONCAT("직영 ",SUM(($B$4:$B$28=K11)*($C$4:$C$28="직영")),"곳 - 위탁 ",SUM(($B$4:$B$28=K11)*($C$4:$C$28="위탁")),"곳")</f>
        <v>직영 1곳 - 위탁 2곳</v>
      </c>
      <c r="M11" s="1" t="str">
        <f t="shared" si="1"/>
        <v>67%</v>
      </c>
      <c r="N11" s="1" t="str">
        <f t="shared" si="1"/>
        <v>67%</v>
      </c>
      <c r="O11" s="1" t="str">
        <f t="shared" si="1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 cm="1">
        <f t="array" ref="L12">_xlfn.CONCAT("직영 ",SUM(($B$4:$B$28=K12)*($C$4:$C$28="직영")),"곳 - 위탁 ",SUM(($B$4:$B$28=K12)*($C$4:$C$28="위탁")),"곳")</f>
        <v>직영 2곳 - 위탁 2곳</v>
      </c>
      <c r="M12" s="1" t="str">
        <f t="shared" si="1"/>
        <v>50%</v>
      </c>
      <c r="N12" s="1" t="str">
        <f t="shared" si="1"/>
        <v>25%</v>
      </c>
      <c r="O12" s="1" t="str">
        <f t="shared" si="1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/>
      </c>
      <c r="K13" s="1" t="s">
        <v>42</v>
      </c>
      <c r="L13" s="2" t="str" cm="1">
        <f t="array" ref="L13">_xlfn.CONCAT("직영 ",SUM(($B$4:$B$28=K13)*($C$4:$C$28="직영")),"곳 - 위탁 ",SUM(($B$4:$B$28=K13)*($C$4:$C$28="위탁")),"곳")</f>
        <v>직영 2곳 - 위탁 2곳</v>
      </c>
      <c r="M13" s="1" t="str">
        <f t="shared" si="1"/>
        <v>75%</v>
      </c>
      <c r="N13" s="1" t="str">
        <f t="shared" si="1"/>
        <v>50%</v>
      </c>
      <c r="O13" s="1" t="str">
        <f t="shared" si="1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/>
      </c>
      <c r="K14" s="1" t="s">
        <v>28</v>
      </c>
      <c r="L14" s="2" t="str" cm="1">
        <f t="array" ref="L14">_xlfn.CONCAT("직영 ",SUM(($B$4:$B$28=K14)*($C$4:$C$28="직영")),"곳 - 위탁 ",SUM(($B$4:$B$28=K14)*($C$4:$C$28="위탁")),"곳")</f>
        <v>직영 2곳 - 위탁 1곳</v>
      </c>
      <c r="M14" s="1" t="str">
        <f t="shared" si="1"/>
        <v>67%</v>
      </c>
      <c r="N14" s="1" t="str">
        <f t="shared" si="1"/>
        <v>33%</v>
      </c>
      <c r="O14" s="1" t="str">
        <f t="shared" si="1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 cm="1">
        <f t="array" ref="L15">_xlfn.CONCAT("직영 ",SUM(($B$4:$B$28=K15)*($C$4:$C$28="직영")),"곳 - 위탁 ",SUM(($B$4:$B$28=K15)*($C$4:$C$28="위탁")),"곳")</f>
        <v>직영 0곳 - 위탁 2곳</v>
      </c>
      <c r="M15" s="1" t="str">
        <f t="shared" si="1"/>
        <v>0%</v>
      </c>
      <c r="N15" s="1" t="str">
        <f t="shared" si="1"/>
        <v>100%</v>
      </c>
      <c r="O15" s="1" t="str">
        <f t="shared" si="1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 cm="1">
        <f t="array" ref="L16">_xlfn.CONCAT("직영 ",SUM(($B$4:$B$28=K16)*($C$4:$C$28="직영")),"곳 - 위탁 ",SUM(($B$4:$B$28=K16)*($C$4:$C$28="위탁")),"곳")</f>
        <v>직영 2곳 - 위탁 0곳</v>
      </c>
      <c r="M16" s="1" t="str">
        <f t="shared" si="1"/>
        <v>50%</v>
      </c>
      <c r="N16" s="1" t="str">
        <f t="shared" si="1"/>
        <v>50%</v>
      </c>
      <c r="O16" s="1" t="str">
        <f t="shared" si="1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/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/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/>
      </c>
      <c r="K20" s="1" t="s">
        <v>19</v>
      </c>
      <c r="L20" s="1" t="str" cm="1">
        <f t="array" ref="L20">INDEX($A$4:$A$28,MATCH(MAX(($C$4:$C$28=$K20)*($E$4:$E$28)),($C$4:$C$28=$K20)*($E$4:$E$28),0))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/>
      </c>
      <c r="K21" s="1" t="s">
        <v>16</v>
      </c>
      <c r="L21" s="1" t="str" cm="1">
        <f t="array" ref="L21">INDEX($A$4:$A$28,MATCH(MAX(($C$4:$C$28=$K21)*($E$4:$E$28)),($C$4:$C$28=$K21)*($E$4:$E$28),0))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/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/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B8" sqref="B8"/>
    </sheetView>
  </sheetViews>
  <sheetFormatPr defaultRowHeight="16.5" x14ac:dyDescent="0.3"/>
  <cols>
    <col min="1" max="1" width="9" bestFit="1" customWidth="1"/>
    <col min="2" max="2" width="14.875" bestFit="1" customWidth="1"/>
    <col min="3" max="3" width="7.375" bestFit="1" customWidth="1"/>
    <col min="4" max="4" width="15.25" bestFit="1" customWidth="1"/>
  </cols>
  <sheetData>
    <row r="1" spans="1:3" x14ac:dyDescent="0.3">
      <c r="A1" s="17" t="s">
        <v>86</v>
      </c>
      <c r="B1" t="s">
        <v>207</v>
      </c>
    </row>
    <row r="3" spans="1:3" x14ac:dyDescent="0.3">
      <c r="A3" s="17" t="s">
        <v>85</v>
      </c>
      <c r="B3" s="17" t="s">
        <v>208</v>
      </c>
    </row>
    <row r="4" spans="1:3" x14ac:dyDescent="0.3">
      <c r="A4" t="s">
        <v>108</v>
      </c>
      <c r="C4" s="18"/>
    </row>
    <row r="5" spans="1:3" x14ac:dyDescent="0.3">
      <c r="B5" t="s">
        <v>209</v>
      </c>
      <c r="C5" s="18">
        <v>226.5</v>
      </c>
    </row>
    <row r="6" spans="1:3" x14ac:dyDescent="0.3">
      <c r="B6" t="s">
        <v>211</v>
      </c>
      <c r="C6" s="18">
        <v>1</v>
      </c>
    </row>
    <row r="7" spans="1:3" x14ac:dyDescent="0.3">
      <c r="C7" s="18"/>
    </row>
    <row r="8" spans="1:3" x14ac:dyDescent="0.3">
      <c r="A8" t="s">
        <v>92</v>
      </c>
      <c r="C8" s="18"/>
    </row>
    <row r="9" spans="1:3" x14ac:dyDescent="0.3">
      <c r="B9" t="s">
        <v>209</v>
      </c>
      <c r="C9" s="18">
        <v>265.33333333333331</v>
      </c>
    </row>
    <row r="10" spans="1:3" x14ac:dyDescent="0.3">
      <c r="B10" t="s">
        <v>211</v>
      </c>
      <c r="C10" s="18">
        <v>0.66666666666666663</v>
      </c>
    </row>
    <row r="11" spans="1:3" x14ac:dyDescent="0.3">
      <c r="C11" s="18"/>
    </row>
    <row r="12" spans="1:3" x14ac:dyDescent="0.3">
      <c r="A12" t="s">
        <v>96</v>
      </c>
      <c r="C12" s="18"/>
    </row>
    <row r="13" spans="1:3" x14ac:dyDescent="0.3">
      <c r="B13" t="s">
        <v>209</v>
      </c>
      <c r="C13" s="18">
        <v>239.33333333333334</v>
      </c>
    </row>
    <row r="14" spans="1:3" x14ac:dyDescent="0.3">
      <c r="B14" t="s">
        <v>211</v>
      </c>
      <c r="C14" s="18">
        <v>1.6666666666666667</v>
      </c>
    </row>
    <row r="15" spans="1:3" x14ac:dyDescent="0.3">
      <c r="C15" s="18"/>
    </row>
    <row r="16" spans="1:3" x14ac:dyDescent="0.3">
      <c r="A16" t="s">
        <v>210</v>
      </c>
      <c r="C16" s="18">
        <v>245.875</v>
      </c>
    </row>
    <row r="17" spans="1:3" x14ac:dyDescent="0.3">
      <c r="A17" t="s">
        <v>212</v>
      </c>
      <c r="C17" s="18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L5" sqref="L5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9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35000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290600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82000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159700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93200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2">
      <dataRef ref="B2:D22" sheet="분석작업-2"/>
      <dataRef ref="B2:E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H6" sqref="H6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J13" sqref="J13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tabSelected="1" workbookViewId="0">
      <selection activeCell="E2" sqref="E2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s="19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 t="s">
        <v>216</v>
      </c>
      <c r="B5" s="13">
        <v>45527</v>
      </c>
      <c r="C5" s="2" t="s">
        <v>217</v>
      </c>
      <c r="D5" s="2">
        <v>1</v>
      </c>
      <c r="E5" s="12">
        <v>45441</v>
      </c>
      <c r="G5" s="1" t="s">
        <v>199</v>
      </c>
      <c r="H5" s="11">
        <v>120000</v>
      </c>
    </row>
    <row r="6" spans="1:8" x14ac:dyDescent="0.3">
      <c r="A6" s="2"/>
      <c r="B6" s="13">
        <v>45527</v>
      </c>
      <c r="C6" s="2" t="s">
        <v>198</v>
      </c>
      <c r="D6" s="2">
        <v>1</v>
      </c>
      <c r="E6" s="12">
        <v>45527</v>
      </c>
      <c r="G6" s="1" t="s">
        <v>200</v>
      </c>
      <c r="H6" s="11">
        <v>150000</v>
      </c>
    </row>
    <row r="7" spans="1:8" x14ac:dyDescent="0.3">
      <c r="A7" s="2"/>
      <c r="B7" s="13">
        <v>45527</v>
      </c>
      <c r="C7" s="2" t="s">
        <v>218</v>
      </c>
      <c r="D7" s="2">
        <v>1</v>
      </c>
      <c r="E7" s="12">
        <v>45527</v>
      </c>
      <c r="G7" s="1" t="s">
        <v>201</v>
      </c>
      <c r="H7" s="11">
        <v>180000</v>
      </c>
    </row>
    <row r="8" spans="1:8" x14ac:dyDescent="0.3">
      <c r="A8" s="2"/>
      <c r="B8" s="13">
        <v>45527</v>
      </c>
      <c r="C8" s="2" t="s">
        <v>218</v>
      </c>
      <c r="D8" s="2">
        <v>1</v>
      </c>
      <c r="E8" s="12">
        <v>45527</v>
      </c>
    </row>
    <row r="9" spans="1:8" x14ac:dyDescent="0.3">
      <c r="A9" s="2"/>
      <c r="B9" s="13">
        <v>45527</v>
      </c>
      <c r="C9" s="2" t="s">
        <v>218</v>
      </c>
      <c r="D9" s="2">
        <v>1</v>
      </c>
      <c r="E9" s="12">
        <v>45527</v>
      </c>
      <c r="H9" s="14"/>
    </row>
    <row r="10" spans="1:8" x14ac:dyDescent="0.3">
      <c r="A10" s="2"/>
      <c r="B10" s="13">
        <v>45527</v>
      </c>
      <c r="C10" s="2" t="s">
        <v>198</v>
      </c>
      <c r="D10" s="2">
        <v>3</v>
      </c>
      <c r="E10" s="12">
        <v>129751.95</v>
      </c>
    </row>
    <row r="11" spans="1:8" x14ac:dyDescent="0.3">
      <c r="A11" s="2"/>
      <c r="B11" s="13">
        <v>45527</v>
      </c>
      <c r="C11" s="2" t="s">
        <v>198</v>
      </c>
      <c r="D11" s="2">
        <v>3</v>
      </c>
      <c r="E11" s="12">
        <v>129751.95</v>
      </c>
    </row>
    <row r="12" spans="1:8" x14ac:dyDescent="0.3">
      <c r="A12" s="2"/>
      <c r="B12" s="13">
        <v>45527</v>
      </c>
      <c r="C12" s="2" t="s">
        <v>198</v>
      </c>
      <c r="D12" s="2">
        <v>3</v>
      </c>
      <c r="E12" s="12">
        <v>129751.95</v>
      </c>
    </row>
    <row r="13" spans="1:8" x14ac:dyDescent="0.3">
      <c r="A13" s="2"/>
      <c r="B13" s="13">
        <v>45527</v>
      </c>
      <c r="C13" s="2" t="s">
        <v>198</v>
      </c>
      <c r="D13" s="2">
        <v>3</v>
      </c>
      <c r="E13" s="12">
        <v>342000</v>
      </c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CID</cp:lastModifiedBy>
  <cp:lastPrinted>2024-06-03T12:12:46Z</cp:lastPrinted>
  <dcterms:created xsi:type="dcterms:W3CDTF">2023-05-30T06:41:20Z</dcterms:created>
  <dcterms:modified xsi:type="dcterms:W3CDTF">2024-08-23T06:51:01Z</dcterms:modified>
</cp:coreProperties>
</file>