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 codeName="{372AB895-14C1-FC20-EB20-F1B4BCFD95A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OA\시나공\"/>
    </mc:Choice>
  </mc:AlternateContent>
  <xr:revisionPtr revIDLastSave="0" documentId="13_ncr:1_{F8C81628-B9AA-42ED-8828-8B2DD14EBF0A}" xr6:coauthVersionLast="47" xr6:coauthVersionMax="47" xr10:uidLastSave="{00000000-0000-0000-0000-000000000000}"/>
  <bookViews>
    <workbookView xWindow="-120" yWindow="-120" windowWidth="29040" windowHeight="17640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1" i="3" l="1" a="1"/>
  <c r="L21" i="3" s="1"/>
  <c r="L20" i="3" a="1"/>
  <c r="L20" i="3" s="1"/>
  <c r="N9" i="3" a="1"/>
  <c r="N9" i="3" s="1"/>
  <c r="O9" i="3" a="1"/>
  <c r="O9" i="3" s="1"/>
  <c r="N10" i="3" a="1"/>
  <c r="N10" i="3" s="1"/>
  <c r="O10" i="3" a="1"/>
  <c r="O10" i="3"/>
  <c r="N11" i="3" a="1"/>
  <c r="N11" i="3" s="1"/>
  <c r="O11" i="3" a="1"/>
  <c r="O11" i="3" s="1"/>
  <c r="N12" i="3" a="1"/>
  <c r="N12" i="3" s="1"/>
  <c r="O12" i="3" a="1"/>
  <c r="O12" i="3"/>
  <c r="N13" i="3" a="1"/>
  <c r="N13" i="3" s="1"/>
  <c r="O13" i="3" a="1"/>
  <c r="O13" i="3" s="1"/>
  <c r="N14" i="3" a="1"/>
  <c r="N14" i="3" s="1"/>
  <c r="O14" i="3" a="1"/>
  <c r="O14" i="3"/>
  <c r="N15" i="3" a="1"/>
  <c r="N15" i="3" s="1"/>
  <c r="O15" i="3" a="1"/>
  <c r="O15" i="3" s="1"/>
  <c r="N16" i="3" a="1"/>
  <c r="N16" i="3" s="1"/>
  <c r="O16" i="3" a="1"/>
  <c r="O16" i="3" s="1"/>
  <c r="M10" i="3" a="1"/>
  <c r="M10" i="3" s="1"/>
  <c r="M11" i="3" a="1"/>
  <c r="M11" i="3" s="1"/>
  <c r="M12" i="3" a="1"/>
  <c r="M12" i="3" s="1"/>
  <c r="M13" i="3" a="1"/>
  <c r="M13" i="3" s="1"/>
  <c r="M14" i="3" a="1"/>
  <c r="M14" i="3" s="1"/>
  <c r="M15" i="3" a="1"/>
  <c r="M15" i="3" s="1"/>
  <c r="M16" i="3" a="1"/>
  <c r="M16" i="3" s="1"/>
  <c r="M9" i="3" a="1"/>
  <c r="M9" i="3" s="1"/>
  <c r="L10" i="3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A31" i="1"/>
  <c r="L5" i="3" a="1"/>
  <c r="L5" i="3" s="1"/>
  <c r="L4" i="3" a="1"/>
  <c r="L4" i="3" s="1"/>
  <c r="I4" i="3" a="1"/>
  <c r="I13" i="3" a="1"/>
  <c r="I11" i="3" a="1"/>
  <c r="I10" i="3" a="1"/>
  <c r="I9" i="3" a="1"/>
  <c r="I8" i="3" a="1"/>
  <c r="I7" i="3" a="1"/>
  <c r="I6" i="3" a="1"/>
  <c r="I5" i="3" a="1"/>
  <c r="I14" i="3" a="1"/>
  <c r="I23" i="3" a="1"/>
  <c r="I21" i="3" a="1"/>
  <c r="I18" i="3" a="1"/>
  <c r="I27" i="3" a="1"/>
  <c r="I12" i="3" a="1"/>
  <c r="I16" i="3" a="1"/>
  <c r="I25" i="3" a="1"/>
  <c r="I22" i="3" a="1"/>
  <c r="I17" i="3" a="1"/>
  <c r="I26" i="3" a="1"/>
  <c r="I24" i="3" a="1"/>
  <c r="I15" i="3" a="1"/>
  <c r="I28" i="3" a="1"/>
  <c r="I19" i="3" a="1"/>
  <c r="I20" i="3" a="1"/>
  <c r="I4" i="3" l="1"/>
  <c r="I13" i="3"/>
  <c r="I11" i="3"/>
  <c r="I10" i="3"/>
  <c r="I9" i="3"/>
  <c r="I8" i="3"/>
  <c r="I7" i="3"/>
  <c r="I6" i="3"/>
  <c r="I5" i="3"/>
  <c r="I27" i="3"/>
  <c r="I23" i="3"/>
  <c r="I19" i="3"/>
  <c r="I15" i="3"/>
  <c r="I26" i="3"/>
  <c r="I22" i="3"/>
  <c r="I18" i="3"/>
  <c r="I14" i="3"/>
  <c r="I25" i="3"/>
  <c r="I21" i="3"/>
  <c r="I17" i="3"/>
  <c r="I28" i="3"/>
  <c r="I24" i="3"/>
  <c r="I20" i="3"/>
  <c r="I16" i="3"/>
  <c r="I12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3A76F319-EDF5-4FFE-85E5-4BEB920B376A}" name="MS Access Database_Query1" type="1" refreshedVersion="8" background="1">
    <dbPr connection="DSN=MS Access Database;DBQ=C:\OA\시나공\2025 총정리\기출\01회\재활용센터.accdb;DefaultDir=C:\OA\시나공\2025 총정리\기출\01회;DriverId=25;FIL=MS Access;MaxBufferSize=2048;PageTimeout=5;" command="SELECT 센터관리.지역, 센터관리.운영구분, 센터관리.면적, 센터관리.보유차량_x000d__x000a_FROM `C:\OA\시나공\2025 총정리\기출\01회\재활용센터.accdb`.센터관리 센터관리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<sst xmlns="http://schemas.openxmlformats.org/spreadsheetml/2006/main" count="536" uniqueCount="216">
  <si>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</si>
  <si>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</si>
  <si>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</si>
  <si>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</si>
  <si>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</si>
  <si>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</si>
  <si>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</si>
  <si>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</si>
  <si>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</si>
  <si>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</si>
  <si>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</si>
  <si>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</si>
  <si>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</si>
  <si>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</si>
  <si>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</si>
  <si>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</si>
  <si>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</si>
  <si>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</si>
  <si>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</si>
  <si>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</si>
  <si>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</si>
  <si>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</si>
  <si>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</si>
  <si>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</si>
  <si>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</si>
  <si>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</si>
  <si>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</si>
  <si>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</si>
  <si>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</si>
  <si>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</si>
  <si>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</si>
  <si>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</si>
  <si>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</si>
  <si>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</si>
  <si>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</si>
  <si>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</si>
  <si>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</si>
  <si>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</si>
  <si>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</si>
  <si>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</si>
  <si>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</si>
  <si>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</si>
  <si>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</si>
  <si>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</si>
  <si>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</si>
  <si>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</si>
  <si>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</si>
  <si>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</si>
  <si>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</si>
  <si>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</si>
  <si>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</si>
  <si>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</si>
  <si>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</si>
  <si>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</si>
  <si>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</si>
  <si>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</si>
  <si>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</si>
  <si>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</si>
  <si>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</si>
  <si>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</si>
  <si>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</si>
  <si>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</si>
  <si>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</si>
  <si>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</si>
  <si>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</si>
  <si>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</si>
  <si>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</si>
  <si>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</si>
  <si>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</si>
  <si>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</si>
  <si>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</si>
  <si>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</si>
  <si>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</si>
  <si>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</si>
  <si>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</si>
  <si>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</si>
  <si>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</si>
  <si>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</si>
  <si>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</si>
  <si>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</si>
  <si>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</si>
  <si>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</si>
  <si>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</si>
  <si>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</si>
  <si>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</si>
  <si>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</si>
  <si>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</si>
  <si>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</si>
  <si>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</si>
  <si>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</si>
  <si>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</si>
  <si>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</si>
  <si>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</si>
  <si>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</si>
  <si>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</si>
  <si>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</si>
  <si>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</si>
  <si>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</si>
  <si>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</si>
  <si>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</si>
  <si>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</si>
  <si>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</si>
  <si>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</si>
  <si>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</si>
  <si>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</si>
  <si>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</si>
  <si>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</si>
  <si>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</si>
  <si>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</si>
  <si>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</si>
  <si>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</si>
  <si>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</si>
  <si>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</si>
  <si>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</si>
  <si>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</si>
  <si>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</si>
  <si>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</si>
  <si>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</si>
  <si>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</si>
  <si>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</si>
  <si>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</si>
  <si>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</si>
  <si>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</si>
  <si>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</si>
  <si>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</si>
  <si>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</si>
  <si>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</si>
  <si>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</si>
  <si>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</si>
  <si>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</si>
  <si>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</si>
  <si>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</si>
  <si>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</si>
  <si>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</si>
  <si>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</si>
  <si>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</si>
  <si>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</si>
  <si>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</si>
  <si>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</si>
  <si>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</si>
  <si>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</si>
  <si>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</si>
  <si>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</si>
  <si>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</si>
  <si>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</si>
  <si>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</si>
  <si>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</si>
  <si>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</si>
  <si>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</si>
  <si>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</si>
  <si>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</si>
  <si>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</si>
  <si>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</si>
  <si>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</si>
  <si>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</si>
  <si>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</si>
  <si>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</si>
  <si>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</si>
  <si>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</si>
  <si>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</si>
  <si>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</si>
  <si>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</si>
  <si>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</si>
  <si>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</si>
  <si>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</si>
  <si>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</si>
  <si>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</si>
  <si>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</si>
  <si>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</si>
  <si>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</si>
  <si>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</si>
  <si>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</si>
  <si>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</si>
  <si>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</si>
  <si>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</si>
  <si>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</si>
  <si>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</si>
  <si>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</si>
  <si>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</si>
  <si>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</si>
  <si>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</si>
  <si>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</si>
  <si>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</si>
  <si>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</si>
  <si>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</si>
  <si>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</si>
  <si>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</si>
  <si>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</si>
  <si>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</si>
  <si>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</si>
  <si>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</si>
  <si>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</si>
  <si>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</si>
  <si>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</si>
  <si>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</si>
  <si>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</si>
  <si>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</si>
  <si>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</si>
  <si>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</si>
  <si>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</si>
  <si>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</si>
  <si>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</si>
  <si>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</si>
  <si>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</si>
  <si>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</si>
  <si>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</si>
  <si>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</si>
  <si>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종류</t>
    <phoneticPr fontId="1" type="noConversion"/>
  </si>
  <si>
    <t>숙박비</t>
    <phoneticPr fontId="1" type="noConversion"/>
  </si>
  <si>
    <t>교통비</t>
    <phoneticPr fontId="1" type="noConversion"/>
  </si>
  <si>
    <t>(모두)</t>
  </si>
  <si>
    <t>값</t>
  </si>
  <si>
    <t>평균 : 면적</t>
  </si>
  <si>
    <t>전체 평균 : 면적</t>
  </si>
  <si>
    <t>평균 : 보유차량</t>
  </si>
  <si>
    <t>전체 평균 : 보유차량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</si>
</sst>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yyyy/mm"/>
    <numFmt numFmtId="177" formatCode="0.0_ "/>
    <numFmt numFmtId="178" formatCode="[Blue]&quot;▲&quot;0%;[Magenta]&quot;▼&quot;\-0%;0%;[Red]&quot;※&quot;"/>
  </numFmts>
  <fonts count="5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  <xf numFmtId="0" fontId="4" fillId="0" borderId="0" xfId="0" applyFont="1">
      <alignment vertical="center"/>
    </xf>
    <xf numFmtId="178" fontId="0" fillId="0" borderId="1" xfId="2" applyNumberFormat="1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'기타작업-2'!$A$1</c:f>
          <c:strCache>
            <c:ptCount val="1"/>
            <c:pt idx="0">
              <c:v>여행 종류별 교통비와 식비의 평균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6831CFB-78C5-4C44-9A93-756AC2E810F5}" type="SERIESNAME">
                      <a:rPr lang="ko-KR" altLang="en-US" baseline="0"/>
                      <a:pPr>
                        <a:defRPr/>
                      </a:pPr>
                      <a:t>[계열 이름]</a:t>
                    </a:fld>
                    <a:r>
                      <a:rPr lang="en-US" altLang="ko-KR" baseline="0"/>
                      <a:t>, </a:t>
                    </a:r>
                    <a:fld id="{02637B12-A866-430E-991F-BECC9706389E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8D3C-4FBB-9F29-EA02D0EA5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tx>
                <c:rich>
                  <a:bodyPr rot="0" spcFirstLastPara="1" vertOverflow="clip" horzOverflow="clip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900" b="0" i="0" u="none" strike="noStrike" kern="1200" baseline="0">
                        <a:solidFill>
                          <a:schemeClr val="dk1">
                            <a:lumMod val="65000"/>
                            <a:lumOff val="35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80FBFCB-D02A-43A2-B61C-AC2FCA014A29}" type="SERIESNAME">
                      <a:rPr lang="ko-KR" altLang="en-US"/>
                      <a:pPr>
                        <a:defRPr/>
                      </a:pPr>
                      <a:t>[계열 이름]</a:t>
                    </a:fld>
                    <a:r>
                      <a:rPr lang="en-US" altLang="ko-KR" baseline="0"/>
                      <a:t>, </a:t>
                    </a:r>
                    <a:fld id="{FD4A950E-D429-428F-8C2F-1BFF451F45F5}" type="VALUE">
                      <a:rPr lang="en-US" altLang="ko-KR" baseline="0"/>
                      <a:pPr>
                        <a:defRPr/>
                      </a:pPr>
                      <a:t>[값]</a:t>
                    </a:fld>
                    <a:endParaRPr lang="en-US" altLang="ko-KR" baseline="0"/>
                  </a:p>
                </c:rich>
              </c:tx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8D3C-4FBB-9F29-EA02D0EA5A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drop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dropLine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F76D1D5-719E-3B47-0BEC-33938EF87915}"/>
            </a:ext>
          </a:extLst>
        </xdr:cNvPr>
        <xdr:cNvSpPr/>
      </xdr:nvSpPr>
      <xdr:spPr>
        <a:xfrm>
          <a:off x="5505450" y="20955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41614C7E-6D7E-6967-550D-A20BF14DE357}"/>
            </a:ext>
          </a:extLst>
        </xdr:cNvPr>
        <xdr:cNvSpPr/>
      </xdr:nvSpPr>
      <xdr:spPr>
        <a:xfrm>
          <a:off x="5505450" y="838200"/>
          <a:ext cx="857250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66675</xdr:rowOff>
        </xdr:from>
        <xdr:to>
          <xdr:col>4</xdr:col>
          <xdr:colOff>676275</xdr:colOff>
          <xdr:row>1</xdr:row>
          <xdr:rowOff>171450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n gyu hwang" refreshedDate="45529.559188078703" backgroundQuery="1" createdVersion="8" refreshedVersion="8" minRefreshableVersion="3" recordCount="26" xr:uid="{6CD44417-31B0-41BD-AB03-DCF3D36B2F0F}">
  <cacheSource type="external" connectionId="2"/>
  <cacheFields count="4">
    <cacheField name="지역" numFmtId="0" sqlType="-9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 sqlType="-9">
      <sharedItems count="2">
        <s v="직영"/>
        <s v="위탁"/>
      </sharedItems>
    </cacheField>
    <cacheField name="면적" numFmtId="0" sqlType="4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보유차량" numFmtId="0" sqlType="4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</r>
  <r>
    <x v="0"/>
    <x v="0"/>
    <x v="0"/>
    <x v="0"/>
  </r>
  <r>
    <x v="1"/>
    <x v="1"/>
    <x v="1"/>
    <x v="1"/>
  </r>
  <r>
    <x v="2"/>
    <x v="1"/>
    <x v="2"/>
    <x v="2"/>
  </r>
  <r>
    <x v="3"/>
    <x v="0"/>
    <x v="3"/>
    <x v="3"/>
  </r>
  <r>
    <x v="4"/>
    <x v="0"/>
    <x v="4"/>
    <x v="0"/>
  </r>
  <r>
    <x v="5"/>
    <x v="0"/>
    <x v="5"/>
    <x v="1"/>
  </r>
  <r>
    <x v="6"/>
    <x v="1"/>
    <x v="6"/>
    <x v="3"/>
  </r>
  <r>
    <x v="7"/>
    <x v="0"/>
    <x v="7"/>
    <x v="3"/>
  </r>
  <r>
    <x v="0"/>
    <x v="1"/>
    <x v="8"/>
    <x v="0"/>
  </r>
  <r>
    <x v="1"/>
    <x v="1"/>
    <x v="9"/>
    <x v="3"/>
  </r>
  <r>
    <x v="2"/>
    <x v="1"/>
    <x v="10"/>
    <x v="0"/>
  </r>
  <r>
    <x v="3"/>
    <x v="1"/>
    <x v="11"/>
    <x v="3"/>
  </r>
  <r>
    <x v="4"/>
    <x v="1"/>
    <x v="12"/>
    <x v="1"/>
  </r>
  <r>
    <x v="3"/>
    <x v="0"/>
    <x v="13"/>
    <x v="0"/>
  </r>
  <r>
    <x v="0"/>
    <x v="0"/>
    <x v="14"/>
    <x v="3"/>
  </r>
  <r>
    <x v="5"/>
    <x v="1"/>
    <x v="15"/>
    <x v="3"/>
  </r>
  <r>
    <x v="5"/>
    <x v="0"/>
    <x v="16"/>
    <x v="2"/>
  </r>
  <r>
    <x v="4"/>
    <x v="1"/>
    <x v="17"/>
    <x v="2"/>
  </r>
  <r>
    <x v="4"/>
    <x v="0"/>
    <x v="18"/>
    <x v="0"/>
  </r>
  <r>
    <x v="6"/>
    <x v="1"/>
    <x v="19"/>
    <x v="2"/>
  </r>
  <r>
    <x v="7"/>
    <x v="0"/>
    <x v="20"/>
    <x v="1"/>
  </r>
  <r>
    <x v="0"/>
    <x v="0"/>
    <x v="21"/>
    <x v="0"/>
  </r>
  <r>
    <x v="1"/>
    <x v="0"/>
    <x v="22"/>
    <x v="3"/>
  </r>
  <r>
    <x v="2"/>
    <x v="0"/>
    <x v="23"/>
    <x v="0"/>
  </r>
  <r>
    <x v="3"/>
    <x v="1"/>
    <x v="24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EDD5A1E-2935-4A87-8E48-68E4ED4DA505}" name="피벗 테이블1" cacheId="0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4">
    <pivotField axis="axisRow" compact="0" showAll="0" insertBlankRow="1">
      <items count="9">
        <item x="6"/>
        <item x="3"/>
        <item x="7"/>
        <item x="1"/>
        <item x="0"/>
        <item x="5"/>
        <item x="4"/>
        <item x="2"/>
        <item t="default"/>
      </items>
    </pivotField>
    <pivotField axis="axisPage" compact="0" showAll="0" insertBlankRow="1">
      <items count="3">
        <item x="1"/>
        <item x="0"/>
        <item t="default"/>
      </items>
    </pivotField>
    <pivotField dataField="1" compact="0" showAll="0" insertBlankRow="1"/>
    <pivotField dataField="1" compact="0" showAll="0" insertBlankRow="1"/>
  </pivotFields>
  <rowFields count="2">
    <field x="0"/>
    <field x="-2"/>
  </rowFields>
  <rowItems count="14">
    <i>
      <x v="2"/>
    </i>
    <i r="1">
      <x/>
    </i>
    <i r="1" i="1">
      <x v="1"/>
    </i>
    <i t="blank">
      <x v="2"/>
    </i>
    <i>
      <x v="3"/>
    </i>
    <i r="1">
      <x/>
    </i>
    <i r="1" i="1">
      <x v="1"/>
    </i>
    <i t="blank">
      <x v="3"/>
    </i>
    <i>
      <x v="7"/>
    </i>
    <i r="1">
      <x/>
    </i>
    <i r="1" i="1">
      <x v="1"/>
    </i>
    <i t="blank">
      <x v="7"/>
    </i>
    <i t="grand">
      <x/>
    </i>
    <i t="grand" i="1">
      <x/>
    </i>
  </rowItems>
  <colItems count="1">
    <i/>
  </colItems>
  <pageFields count="1">
    <pageField fld="1" hier="-1"/>
  </pageFields>
  <dataFields count="2">
    <dataField name="평균 : 면적" fld="2" subtotal="average" baseField="0" baseItem="3" numFmtId="177"/>
    <dataField name="평균 : 보유차량" fld="3" subtotal="average" baseField="0" baseItem="3" numFmtId="177"/>
  </dataFields>
  <pivotTableStyleInfo name="PivotStyleLight16" showRowHeaders="1" showColHeaders="1" showRowStripes="0" showColStripes="0" showLastColumn="1"/>
  <filters count="1">
    <filter fld="0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InsertBlankRowDefault="1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8"/>
  <sheetViews>
    <sheetView topLeftCell="A21" workbookViewId="0">
      <selection activeCell="A31" sqref="A31"/>
    </sheetView>
  </sheetViews>
  <sheetFormatPr defaultRowHeight="16.5" x14ac:dyDescent="0.3"/>
  <cols>
    <col min="1" max="1" width="8" customWidth="1"/>
    <col min="2" max="2" width="5.625" customWidth="1"/>
    <col min="3" max="3" width="11.125" bestFit="1" customWidth="1"/>
    <col min="4" max="4" width="12.125" customWidth="1"/>
    <col min="5" max="5" width="21.5" bestFit="1" customWidth="1"/>
    <col min="6" max="6" width="35.375" customWidth="1"/>
    <col min="7" max="7" width="8.375" customWidth="1"/>
    <col min="8" max="8" width="20.625" customWidth="1"/>
  </cols>
  <sheetData>
    <row r="2" spans="1:8" x14ac:dyDescent="0.3">
      <c r="A2" t="s">
        <v>1</v>
      </c>
    </row>
    <row r="3" spans="1:8" x14ac:dyDescent="0.3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3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3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3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3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3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3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3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3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3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3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3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3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3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3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3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3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3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3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3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3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3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3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3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3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3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3">
      <c r="A30" s="15" t="s">
        <v>206</v>
      </c>
    </row>
    <row r="31" spans="1:8" x14ac:dyDescent="0.3">
      <c r="A31" t="b">
        <f>AND(YEAR(D4)&gt;=2018,(RIGHT(H4,3)="일요일")+(RIGHT(H4,3)="공휴일"))</f>
        <v>1</v>
      </c>
    </row>
    <row r="33" spans="1:5" x14ac:dyDescent="0.3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3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3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3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3">
      <c r="A37" s="1" t="s">
        <v>117</v>
      </c>
      <c r="B37" s="1" t="s">
        <v>100</v>
      </c>
      <c r="C37" s="7">
        <v>43260</v>
      </c>
      <c r="D37" s="1">
        <v>278</v>
      </c>
      <c r="E37" s="2" t="s">
        <v>98</v>
      </c>
    </row>
    <row r="38" spans="1:5" x14ac:dyDescent="0.3">
      <c r="A38" s="1" t="s">
        <v>43</v>
      </c>
      <c r="B38" s="1" t="s">
        <v>96</v>
      </c>
      <c r="C38" s="7">
        <v>45424</v>
      </c>
      <c r="D38" s="1">
        <v>187</v>
      </c>
      <c r="E38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F31" sqref="F31"/>
    </sheetView>
  </sheetViews>
  <sheetFormatPr defaultRowHeight="16.5" x14ac:dyDescent="0.3"/>
  <cols>
    <col min="1" max="1" width="8.375" customWidth="1"/>
    <col min="2" max="2" width="5.25" bestFit="1" customWidth="1"/>
    <col min="3" max="3" width="8.625" customWidth="1"/>
    <col min="5" max="5" width="5.25" bestFit="1" customWidth="1"/>
    <col min="6" max="6" width="35.375" customWidth="1"/>
    <col min="7" max="7" width="9" bestFit="1" customWidth="1"/>
    <col min="8" max="8" width="20.5" customWidth="1"/>
    <col min="9" max="9" width="32.875" customWidth="1"/>
    <col min="10" max="10" width="2.875" customWidth="1"/>
    <col min="12" max="12" width="17.5" bestFit="1" customWidth="1"/>
    <col min="13" max="13" width="5.5" bestFit="1" customWidth="1"/>
    <col min="14" max="15" width="6.125" bestFit="1" customWidth="1"/>
  </cols>
  <sheetData>
    <row r="2" spans="1:15" x14ac:dyDescent="0.3">
      <c r="A2" t="s">
        <v>0</v>
      </c>
      <c r="H2" t="s">
        <v>2</v>
      </c>
      <c r="I2" s="3">
        <v>45332</v>
      </c>
      <c r="K2" t="s">
        <v>3</v>
      </c>
    </row>
    <row r="3" spans="1:15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3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>
        <f t="array" ref="L4">ROUNDDOWN(AVERAGE(IF((YEAR($I$2)-YEAR($D$4:$D$28)&gt;=20)*(K4=$C$4:$C$28),$E$4:$E$28)),0)</f>
        <v>239</v>
      </c>
    </row>
    <row r="5" spans="1:15" x14ac:dyDescent="0.3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>
        <f t="array" ref="L5">ROUNDDOWN(AVERAGE(IF((YEAR($I$2)-YEAR($D$4:$D$28)&gt;=20)*(K5=$C$4:$C$28),$E$4:$E$28)),0)</f>
        <v>365</v>
      </c>
    </row>
    <row r="6" spans="1:15" x14ac:dyDescent="0.3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3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3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토요일, 일요일, 공휴일(보유차량없음)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3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>
        <f t="array" ref="L9">_xlfn.CONCAT("직영 ",SUM((K9=$B$4:$B$28)*($C$4:$C$28="직영")),"곳 - 위탁 ",SUM((K9=$B$4:$B$28)*($C$4:$C$28="위탁")),"곳")</f>
        <v>직영 3곳 - 위탁 1곳</v>
      </c>
      <c r="M9" s="1" t="str">
        <f t="array" ref="M9">TEXT(COUNTIFS($B$4:$B$28,$K9,$F$4:$F$28,"*"&amp;M$8&amp;"*")/COUNTIF($B$4:$B$28,$K9),"0%")</f>
        <v>75%</v>
      </c>
      <c r="N9" s="1" t="str">
        <f t="array" ref="N9">TEXT(COUNTIFS($B$4:$B$28,$K9,$F$4:$F$28,"*"&amp;N$8&amp;"*")/COUNTIF($B$4:$B$28,$K9),"0%")</f>
        <v>75%</v>
      </c>
      <c r="O9" s="1" t="str">
        <f t="array" ref="O9">TEXT(COUNTIFS($B$4:$B$28,$K9,$F$4:$F$28,"*"&amp;O$8&amp;"*")/COUNTIF($B$4:$B$28,$K9),"0%")</f>
        <v>50%</v>
      </c>
    </row>
    <row r="10" spans="1:15" x14ac:dyDescent="0.3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>
        <f t="array" ref="L10">_xlfn.CONCAT("직영 ",SUM((K10=$B$4:$B$28)*($C$4:$C$28="직영")),"곳 - 위탁 ",SUM((K10=$B$4:$B$28)*($C$4:$C$28="위탁")),"곳")</f>
        <v>직영 1곳 - 위탁 2곳</v>
      </c>
      <c r="M10" s="1" t="str">
        <f t="array" ref="M10">TEXT(COUNTIFS($B$4:$B$28,$K10,$F$4:$F$28,"*"&amp;M$8&amp;"*")/COUNTIF($B$4:$B$28,$K10),"0%")</f>
        <v>67%</v>
      </c>
      <c r="N10" s="1" t="str">
        <f t="array" ref="N10">TEXT(COUNTIFS($B$4:$B$28,$K10,$F$4:$F$28,"*"&amp;N$8&amp;"*")/COUNTIF($B$4:$B$28,$K10),"0%")</f>
        <v>33%</v>
      </c>
      <c r="O10" s="1" t="str">
        <f t="array" ref="O10">TEXT(COUNTIFS($B$4:$B$28,$K10,$F$4:$F$28,"*"&amp;O$8&amp;"*")/COUNTIF($B$4:$B$28,$K10),"0%")</f>
        <v>33%</v>
      </c>
    </row>
    <row r="11" spans="1:15" x14ac:dyDescent="0.3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>
        <f t="array" ref="L11">_xlfn.CONCAT("직영 ",SUM((K11=$B$4:$B$28)*($C$4:$C$28="직영")),"곳 - 위탁 ",SUM((K11=$B$4:$B$28)*($C$4:$C$28="위탁")),"곳")</f>
        <v>직영 1곳 - 위탁 2곳</v>
      </c>
      <c r="M11" s="1" t="str">
        <f t="array" ref="M11">TEXT(COUNTIFS($B$4:$B$28,$K11,$F$4:$F$28,"*"&amp;M$8&amp;"*")/COUNTIF($B$4:$B$28,$K11),"0%")</f>
        <v>67%</v>
      </c>
      <c r="N11" s="1" t="str">
        <f t="array" ref="N11">TEXT(COUNTIFS($B$4:$B$28,$K11,$F$4:$F$28,"*"&amp;N$8&amp;"*")/COUNTIF($B$4:$B$28,$K11),"0%")</f>
        <v>67%</v>
      </c>
      <c r="O11" s="1" t="str">
        <f t="array" ref="O11">TEXT(COUNTIFS($B$4:$B$28,$K11,$F$4:$F$28,"*"&amp;O$8&amp;"*")/COUNTIF($B$4:$B$28,$K11),"0%")</f>
        <v>33%</v>
      </c>
    </row>
    <row r="12" spans="1:15" x14ac:dyDescent="0.3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>
        <f t="array" ref="L12">_xlfn.CONCAT("직영 ",SUM((K12=$B$4:$B$28)*($C$4:$C$28="직영")),"곳 - 위탁 ",SUM((K12=$B$4:$B$28)*($C$4:$C$28="위탁")),"곳")</f>
        <v>직영 2곳 - 위탁 2곳</v>
      </c>
      <c r="M12" s="1" t="str">
        <f t="array" ref="M12">TEXT(COUNTIFS($B$4:$B$28,$K12,$F$4:$F$28,"*"&amp;M$8&amp;"*")/COUNTIF($B$4:$B$28,$K12),"0%")</f>
        <v>50%</v>
      </c>
      <c r="N12" s="1" t="str">
        <f t="array" ref="N12">TEXT(COUNTIFS($B$4:$B$28,$K12,$F$4:$F$28,"*"&amp;N$8&amp;"*")/COUNTIF($B$4:$B$28,$K12),"0%")</f>
        <v>25%</v>
      </c>
      <c r="O12" s="1" t="str">
        <f t="array" ref="O12">TEXT(COUNTIFS($B$4:$B$28,$K12,$F$4:$F$28,"*"&amp;O$8&amp;"*")/COUNTIF($B$4:$B$28,$K12),"0%")</f>
        <v>25%</v>
      </c>
    </row>
    <row r="13" spans="1:15" x14ac:dyDescent="0.3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>
        <f t="array" ref="L13">_xlfn.CONCAT("직영 ",SUM((K13=$B$4:$B$28)*($C$4:$C$28="직영")),"곳 - 위탁 ",SUM((K13=$B$4:$B$28)*($C$4:$C$28="위탁")),"곳")</f>
        <v>직영 2곳 - 위탁 2곳</v>
      </c>
      <c r="M13" s="1" t="str">
        <f t="array" ref="M13">TEXT(COUNTIFS($B$4:$B$28,$K13,$F$4:$F$28,"*"&amp;M$8&amp;"*")/COUNTIF($B$4:$B$28,$K13),"0%")</f>
        <v>75%</v>
      </c>
      <c r="N13" s="1" t="str">
        <f t="array" ref="N13">TEXT(COUNTIFS($B$4:$B$28,$K13,$F$4:$F$28,"*"&amp;N$8&amp;"*")/COUNTIF($B$4:$B$28,$K13),"0%")</f>
        <v>50%</v>
      </c>
      <c r="O13" s="1" t="str">
        <f t="array" ref="O13">TEXT(COUNTIFS($B$4:$B$28,$K13,$F$4:$F$28,"*"&amp;O$8&amp;"*")/COUNTIF($B$4:$B$28,$K13),"0%")</f>
        <v>25%</v>
      </c>
    </row>
    <row r="14" spans="1:15" x14ac:dyDescent="0.3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공휴일(보유차량없음)</v>
      </c>
      <c r="K14" s="1" t="s">
        <v>28</v>
      </c>
      <c r="L14" s="2" t="str">
        <f t="array" ref="L14">_xlfn.CONCAT("직영 ",SUM((K14=$B$4:$B$28)*($C$4:$C$28="직영")),"곳 - 위탁 ",SUM((K14=$B$4:$B$28)*($C$4:$C$28="위탁")),"곳")</f>
        <v>직영 2곳 - 위탁 1곳</v>
      </c>
      <c r="M14" s="1" t="str">
        <f t="array" ref="M14">TEXT(COUNTIFS($B$4:$B$28,$K14,$F$4:$F$28,"*"&amp;M$8&amp;"*")/COUNTIF($B$4:$B$28,$K14),"0%")</f>
        <v>67%</v>
      </c>
      <c r="N14" s="1" t="str">
        <f t="array" ref="N14">TEXT(COUNTIFS($B$4:$B$28,$K14,$F$4:$F$28,"*"&amp;N$8&amp;"*")/COUNTIF($B$4:$B$28,$K14),"0%")</f>
        <v>33%</v>
      </c>
      <c r="O14" s="1" t="str">
        <f t="array" ref="O14">TEXT(COUNTIFS($B$4:$B$28,$K14,$F$4:$F$28,"*"&amp;O$8&amp;"*")/COUNTIF($B$4:$B$28,$K14),"0%")</f>
        <v>67%</v>
      </c>
    </row>
    <row r="15" spans="1:15" x14ac:dyDescent="0.3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>
        <f t="array" ref="L15">_xlfn.CONCAT("직영 ",SUM((K15=$B$4:$B$28)*($C$4:$C$28="직영")),"곳 - 위탁 ",SUM((K15=$B$4:$B$28)*($C$4:$C$28="위탁")),"곳")</f>
        <v>직영 0곳 - 위탁 2곳</v>
      </c>
      <c r="M15" s="1" t="str">
        <f t="array" ref="M15">TEXT(COUNTIFS($B$4:$B$28,$K15,$F$4:$F$28,"*"&amp;M$8&amp;"*")/COUNTIF($B$4:$B$28,$K15),"0%")</f>
        <v>0%</v>
      </c>
      <c r="N15" s="1" t="str">
        <f t="array" ref="N15">TEXT(COUNTIFS($B$4:$B$28,$K15,$F$4:$F$28,"*"&amp;N$8&amp;"*")/COUNTIF($B$4:$B$28,$K15),"0%")</f>
        <v>100%</v>
      </c>
      <c r="O15" s="1" t="str">
        <f t="array" ref="O15">TEXT(COUNTIFS($B$4:$B$28,$K15,$F$4:$F$28,"*"&amp;O$8&amp;"*")/COUNTIF($B$4:$B$28,$K15),"0%")</f>
        <v>50%</v>
      </c>
    </row>
    <row r="16" spans="1:15" x14ac:dyDescent="0.3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>
        <f t="array" ref="L16">_xlfn.CONCAT("직영 ",SUM((K16=$B$4:$B$28)*($C$4:$C$28="직영")),"곳 - 위탁 ",SUM((K16=$B$4:$B$28)*($C$4:$C$28="위탁")),"곳")</f>
        <v>직영 2곳 - 위탁 0곳</v>
      </c>
      <c r="M16" s="1" t="str">
        <f t="array" ref="M16">TEXT(COUNTIFS($B$4:$B$28,$K16,$F$4:$F$28,"*"&amp;M$8&amp;"*")/COUNTIF($B$4:$B$28,$K16),"0%")</f>
        <v>50%</v>
      </c>
      <c r="N16" s="1" t="str">
        <f t="array" ref="N16">TEXT(COUNTIFS($B$4:$B$28,$K16,$F$4:$F$28,"*"&amp;N$8&amp;"*")/COUNTIF($B$4:$B$28,$K16),"0%")</f>
        <v>50%</v>
      </c>
      <c r="O16" s="1" t="str">
        <f t="array" ref="O16">TEXT(COUNTIFS($B$4:$B$28,$K16,$F$4:$F$28,"*"&amp;O$8&amp;"*")/COUNTIF($B$4:$B$28,$K16),"0%")</f>
        <v>100%</v>
      </c>
    </row>
    <row r="17" spans="1:14" x14ac:dyDescent="0.3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토요일, 일요일, 공휴일(보유차량없음)</v>
      </c>
    </row>
    <row r="18" spans="1:14" x14ac:dyDescent="0.3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3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3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일요일(보유차량없음)</v>
      </c>
      <c r="K20" s="1" t="s">
        <v>19</v>
      </c>
      <c r="L20" s="1" t="str" cm="1">
        <f t="array" ref="L20">INDEX($A$4:$A$28,MATCH(MAX((K20=$C$4:$C$28)*$E$4:$E$28),(K20=$C$4:$C$28)*$E$4:$E$28,0))</f>
        <v>c01</v>
      </c>
    </row>
    <row r="21" spans="1:14" x14ac:dyDescent="0.3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 t="str" cm="1">
        <f t="array" ref="L21">INDEX($A$4:$A$28,MATCH(MAX((K21=$C$4:$C$28)*$E$4:$E$28),(K21=$C$4:$C$28)*$E$4:$E$28,0))</f>
        <v>d08</v>
      </c>
      <c r="N21" s="5"/>
    </row>
    <row r="22" spans="1:14" x14ac:dyDescent="0.3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3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3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3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3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3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3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B6" sqref="B6"/>
    </sheetView>
  </sheetViews>
  <sheetFormatPr defaultRowHeight="16.5" x14ac:dyDescent="0.3"/>
  <cols>
    <col min="1" max="1" width="9" bestFit="1" customWidth="1"/>
    <col min="2" max="2" width="14.875" bestFit="1" customWidth="1"/>
    <col min="3" max="3" width="7.375" bestFit="1" customWidth="1"/>
  </cols>
  <sheetData>
    <row r="1" spans="1:3" x14ac:dyDescent="0.3">
      <c r="A1" s="16" t="s">
        <v>86</v>
      </c>
      <c r="B1" t="s">
        <v>210</v>
      </c>
    </row>
    <row r="3" spans="1:3" x14ac:dyDescent="0.3">
      <c r="A3" s="16" t="s">
        <v>85</v>
      </c>
      <c r="B3" s="16" t="s">
        <v>211</v>
      </c>
    </row>
    <row r="4" spans="1:3" x14ac:dyDescent="0.3">
      <c r="A4" t="s">
        <v>108</v>
      </c>
      <c r="C4" s="17"/>
    </row>
    <row r="5" spans="1:3" x14ac:dyDescent="0.3">
      <c r="B5" t="s">
        <v>212</v>
      </c>
      <c r="C5" s="17">
        <v>226.5</v>
      </c>
    </row>
    <row r="6" spans="1:3" x14ac:dyDescent="0.3">
      <c r="B6" t="s">
        <v>214</v>
      </c>
      <c r="C6" s="17">
        <v>1</v>
      </c>
    </row>
    <row r="7" spans="1:3" x14ac:dyDescent="0.3">
      <c r="C7" s="17"/>
    </row>
    <row r="8" spans="1:3" x14ac:dyDescent="0.3">
      <c r="A8" t="s">
        <v>92</v>
      </c>
      <c r="C8" s="17"/>
    </row>
    <row r="9" spans="1:3" x14ac:dyDescent="0.3">
      <c r="B9" t="s">
        <v>212</v>
      </c>
      <c r="C9" s="17">
        <v>265.33333333333331</v>
      </c>
    </row>
    <row r="10" spans="1:3" x14ac:dyDescent="0.3">
      <c r="B10" t="s">
        <v>214</v>
      </c>
      <c r="C10" s="17">
        <v>0.66666666666666663</v>
      </c>
    </row>
    <row r="11" spans="1:3" x14ac:dyDescent="0.3">
      <c r="C11" s="17"/>
    </row>
    <row r="12" spans="1:3" x14ac:dyDescent="0.3">
      <c r="A12" t="s">
        <v>96</v>
      </c>
      <c r="C12" s="17"/>
    </row>
    <row r="13" spans="1:3" x14ac:dyDescent="0.3">
      <c r="B13" t="s">
        <v>212</v>
      </c>
      <c r="C13" s="17">
        <v>239.33333333333334</v>
      </c>
    </row>
    <row r="14" spans="1:3" x14ac:dyDescent="0.3">
      <c r="B14" t="s">
        <v>214</v>
      </c>
      <c r="C14" s="17">
        <v>1.6666666666666667</v>
      </c>
    </row>
    <row r="15" spans="1:3" x14ac:dyDescent="0.3">
      <c r="C15" s="17"/>
    </row>
    <row r="16" spans="1:3" x14ac:dyDescent="0.3">
      <c r="A16" t="s">
        <v>213</v>
      </c>
      <c r="C16" s="17">
        <v>245.875</v>
      </c>
    </row>
    <row r="17" spans="1:3" x14ac:dyDescent="0.3">
      <c r="A17" t="s">
        <v>215</v>
      </c>
      <c r="C17" s="17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workbookViewId="0">
      <selection activeCell="M19" sqref="M19"/>
    </sheetView>
  </sheetViews>
  <sheetFormatPr defaultRowHeight="16.5" x14ac:dyDescent="0.3"/>
  <cols>
    <col min="1" max="1" width="8.375" customWidth="1"/>
    <col min="2" max="2" width="11" bestFit="1" customWidth="1"/>
    <col min="7" max="7" width="1.875" customWidth="1"/>
    <col min="8" max="8" width="10.75" customWidth="1"/>
    <col min="10" max="10" width="9.375" bestFit="1" customWidth="1"/>
  </cols>
  <sheetData>
    <row r="1" spans="1:10" x14ac:dyDescent="0.3">
      <c r="A1" t="s">
        <v>0</v>
      </c>
      <c r="H1" t="s">
        <v>3</v>
      </c>
    </row>
    <row r="2" spans="1:10" x14ac:dyDescent="0.3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207</v>
      </c>
      <c r="I2" s="9" t="s">
        <v>208</v>
      </c>
      <c r="J2" s="9" t="s">
        <v>209</v>
      </c>
    </row>
    <row r="3" spans="1:10" x14ac:dyDescent="0.3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 t="s">
        <v>153</v>
      </c>
      <c r="I3" s="10">
        <v>744000</v>
      </c>
      <c r="J3" s="10">
        <v>22600</v>
      </c>
    </row>
    <row r="4" spans="1:10" x14ac:dyDescent="0.3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 t="s">
        <v>155</v>
      </c>
      <c r="I4" s="10">
        <v>876000</v>
      </c>
      <c r="J4" s="10">
        <v>18500</v>
      </c>
    </row>
    <row r="5" spans="1:10" x14ac:dyDescent="0.3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 t="s">
        <v>157</v>
      </c>
      <c r="I5" s="10">
        <v>663000</v>
      </c>
      <c r="J5" s="10">
        <v>27300</v>
      </c>
    </row>
    <row r="6" spans="1:10" x14ac:dyDescent="0.3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 t="s">
        <v>159</v>
      </c>
      <c r="I6" s="10">
        <v>632000</v>
      </c>
      <c r="J6" s="10">
        <v>14200</v>
      </c>
    </row>
    <row r="7" spans="1:10" x14ac:dyDescent="0.3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 t="s">
        <v>162</v>
      </c>
      <c r="I7" s="10">
        <v>502000</v>
      </c>
      <c r="J7" s="10">
        <v>18800</v>
      </c>
    </row>
    <row r="8" spans="1:10" x14ac:dyDescent="0.3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  <c r="I8" s="14"/>
      <c r="J8" s="14"/>
    </row>
    <row r="9" spans="1:10" x14ac:dyDescent="0.3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  <c r="I9" s="14"/>
      <c r="J9" s="14"/>
    </row>
    <row r="10" spans="1:10" x14ac:dyDescent="0.3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  <c r="I10" s="14"/>
      <c r="J10" s="14"/>
    </row>
    <row r="11" spans="1:10" x14ac:dyDescent="0.3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  <c r="I11" s="14"/>
      <c r="J11" s="14"/>
    </row>
    <row r="12" spans="1:10" x14ac:dyDescent="0.3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  <c r="I12" s="14"/>
      <c r="J12" s="14"/>
    </row>
    <row r="13" spans="1:10" x14ac:dyDescent="0.3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  <c r="I13" s="14"/>
      <c r="J13" s="14"/>
    </row>
    <row r="14" spans="1:10" x14ac:dyDescent="0.3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  <c r="I14" s="14"/>
      <c r="J14" s="14"/>
    </row>
    <row r="15" spans="1:10" x14ac:dyDescent="0.3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  <c r="I15" s="14"/>
      <c r="J15" s="14"/>
    </row>
    <row r="16" spans="1:10" x14ac:dyDescent="0.3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  <c r="I16" s="14"/>
      <c r="J16" s="14"/>
    </row>
    <row r="17" spans="1:10" x14ac:dyDescent="0.3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  <c r="I17" s="14"/>
      <c r="J17" s="14"/>
    </row>
    <row r="18" spans="1:10" x14ac:dyDescent="0.3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  <c r="I18" s="14"/>
      <c r="J18" s="14"/>
    </row>
    <row r="19" spans="1:10" x14ac:dyDescent="0.3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  <c r="I19" s="14"/>
      <c r="J19" s="14"/>
    </row>
    <row r="20" spans="1:10" x14ac:dyDescent="0.3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  <c r="I20" s="14"/>
      <c r="J20" s="14"/>
    </row>
    <row r="21" spans="1:10" x14ac:dyDescent="0.3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  <c r="I21" s="14"/>
      <c r="J21" s="14"/>
    </row>
    <row r="22" spans="1:10" x14ac:dyDescent="0.3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  <c r="I22" s="14"/>
      <c r="J22" s="14"/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 topLabels="1">
    <dataRefs count="1">
      <dataRef ref="B2:F22" sheet="분석작업-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19" sqref="I19"/>
    </sheetView>
  </sheetViews>
  <sheetFormatPr defaultRowHeight="16.5" x14ac:dyDescent="0.3"/>
  <cols>
    <col min="1" max="1" width="8.25" customWidth="1"/>
    <col min="2" max="2" width="5.25" bestFit="1" customWidth="1"/>
    <col min="3" max="3" width="9" bestFit="1" customWidth="1"/>
    <col min="4" max="4" width="35" customWidth="1"/>
    <col min="5" max="5" width="13" bestFit="1" customWidth="1"/>
    <col min="6" max="6" width="1.75" customWidth="1"/>
    <col min="7" max="7" width="11.25" customWidth="1"/>
  </cols>
  <sheetData>
    <row r="1" spans="1:5" x14ac:dyDescent="0.3">
      <c r="A1" t="s">
        <v>0</v>
      </c>
    </row>
    <row r="2" spans="1:5" x14ac:dyDescent="0.3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3">
      <c r="A3" s="1" t="s">
        <v>129</v>
      </c>
      <c r="B3" s="1" t="s">
        <v>48</v>
      </c>
      <c r="C3" s="1" t="s">
        <v>101</v>
      </c>
      <c r="D3" s="2" t="s">
        <v>130</v>
      </c>
      <c r="E3" s="19">
        <v>0.33999999999999997</v>
      </c>
    </row>
    <row r="4" spans="1:5" x14ac:dyDescent="0.3">
      <c r="A4" s="1" t="s">
        <v>91</v>
      </c>
      <c r="B4" s="1" t="s">
        <v>92</v>
      </c>
      <c r="C4" s="1" t="s">
        <v>93</v>
      </c>
      <c r="D4" s="2" t="s">
        <v>94</v>
      </c>
      <c r="E4" s="19">
        <v>0.13999999999999996</v>
      </c>
    </row>
    <row r="5" spans="1:5" x14ac:dyDescent="0.3">
      <c r="A5" s="1" t="s">
        <v>137</v>
      </c>
      <c r="B5" s="1" t="s">
        <v>96</v>
      </c>
      <c r="C5" s="1" t="s">
        <v>93</v>
      </c>
      <c r="D5" s="2" t="s">
        <v>115</v>
      </c>
      <c r="E5" s="19">
        <v>-0.27</v>
      </c>
    </row>
    <row r="6" spans="1:5" x14ac:dyDescent="0.3">
      <c r="A6" s="1" t="s">
        <v>99</v>
      </c>
      <c r="B6" s="1" t="s">
        <v>100</v>
      </c>
      <c r="C6" s="1" t="s">
        <v>101</v>
      </c>
      <c r="D6" s="2" t="s">
        <v>102</v>
      </c>
      <c r="E6" s="19">
        <v>0.30000000000000004</v>
      </c>
    </row>
    <row r="7" spans="1:5" x14ac:dyDescent="0.3">
      <c r="A7" s="1" t="s">
        <v>141</v>
      </c>
      <c r="B7" s="1" t="s">
        <v>113</v>
      </c>
      <c r="C7" s="1" t="s">
        <v>101</v>
      </c>
      <c r="D7" s="2" t="s">
        <v>106</v>
      </c>
      <c r="E7" s="19">
        <v>0</v>
      </c>
    </row>
    <row r="8" spans="1:5" x14ac:dyDescent="0.3">
      <c r="A8" s="1" t="s">
        <v>104</v>
      </c>
      <c r="B8" s="1" t="s">
        <v>105</v>
      </c>
      <c r="C8" s="1" t="s">
        <v>101</v>
      </c>
      <c r="D8" s="2" t="s">
        <v>106</v>
      </c>
      <c r="E8" s="19">
        <v>0.38</v>
      </c>
    </row>
    <row r="9" spans="1:5" x14ac:dyDescent="0.3">
      <c r="A9" s="1" t="s">
        <v>121</v>
      </c>
      <c r="B9" s="1" t="s">
        <v>122</v>
      </c>
      <c r="C9" s="1" t="s">
        <v>93</v>
      </c>
      <c r="D9" s="2" t="s">
        <v>123</v>
      </c>
      <c r="E9" s="19">
        <v>-8.0000000000000016E-2</v>
      </c>
    </row>
    <row r="10" spans="1:5" x14ac:dyDescent="0.3">
      <c r="A10" s="1" t="s">
        <v>107</v>
      </c>
      <c r="B10" s="1" t="s">
        <v>108</v>
      </c>
      <c r="C10" s="1" t="s">
        <v>101</v>
      </c>
      <c r="D10" s="2" t="s">
        <v>109</v>
      </c>
      <c r="E10" s="19" t="s">
        <v>204</v>
      </c>
    </row>
    <row r="11" spans="1:5" x14ac:dyDescent="0.3">
      <c r="A11" s="1" t="s">
        <v>119</v>
      </c>
      <c r="B11" s="1" t="s">
        <v>48</v>
      </c>
      <c r="C11" s="1" t="s">
        <v>93</v>
      </c>
      <c r="D11" s="2" t="s">
        <v>120</v>
      </c>
      <c r="E11" s="19">
        <v>0.31000000000000005</v>
      </c>
    </row>
    <row r="12" spans="1:5" x14ac:dyDescent="0.3">
      <c r="A12" s="1" t="s">
        <v>63</v>
      </c>
      <c r="B12" s="1" t="s">
        <v>92</v>
      </c>
      <c r="C12" s="1" t="s">
        <v>93</v>
      </c>
      <c r="D12" s="2" t="s">
        <v>138</v>
      </c>
      <c r="E12" s="19">
        <v>0</v>
      </c>
    </row>
    <row r="13" spans="1:5" x14ac:dyDescent="0.3">
      <c r="A13" s="1" t="s">
        <v>20</v>
      </c>
      <c r="B13" s="1" t="s">
        <v>96</v>
      </c>
      <c r="C13" s="1" t="s">
        <v>93</v>
      </c>
      <c r="D13" s="2" t="s">
        <v>97</v>
      </c>
      <c r="E13" s="19">
        <v>0.58000000000000007</v>
      </c>
    </row>
    <row r="14" spans="1:5" x14ac:dyDescent="0.3">
      <c r="A14" s="1" t="s">
        <v>126</v>
      </c>
      <c r="B14" s="1" t="s">
        <v>100</v>
      </c>
      <c r="C14" s="1" t="s">
        <v>93</v>
      </c>
      <c r="D14" s="2" t="s">
        <v>127</v>
      </c>
      <c r="E14" s="19">
        <v>8.9999999999999969E-2</v>
      </c>
    </row>
    <row r="15" spans="1:5" x14ac:dyDescent="0.3">
      <c r="A15" s="1" t="s">
        <v>112</v>
      </c>
      <c r="B15" s="1" t="s">
        <v>113</v>
      </c>
      <c r="C15" s="1" t="s">
        <v>93</v>
      </c>
      <c r="D15" s="2" t="s">
        <v>114</v>
      </c>
      <c r="E15" s="19">
        <v>0.5</v>
      </c>
    </row>
    <row r="16" spans="1:5" x14ac:dyDescent="0.3">
      <c r="A16" s="1" t="s">
        <v>117</v>
      </c>
      <c r="B16" s="1" t="s">
        <v>100</v>
      </c>
      <c r="C16" s="1" t="s">
        <v>101</v>
      </c>
      <c r="D16" s="2" t="s">
        <v>118</v>
      </c>
      <c r="E16" s="19">
        <v>0.62999999999999989</v>
      </c>
    </row>
    <row r="17" spans="1:5" x14ac:dyDescent="0.3">
      <c r="A17" s="1" t="s">
        <v>124</v>
      </c>
      <c r="B17" s="1" t="s">
        <v>48</v>
      </c>
      <c r="C17" s="1" t="s">
        <v>101</v>
      </c>
      <c r="D17" s="2" t="s">
        <v>125</v>
      </c>
      <c r="E17" s="19">
        <v>-6.9999999999999951E-2</v>
      </c>
    </row>
    <row r="18" spans="1:5" x14ac:dyDescent="0.3">
      <c r="A18" s="1" t="s">
        <v>139</v>
      </c>
      <c r="B18" s="1" t="s">
        <v>105</v>
      </c>
      <c r="C18" s="1" t="s">
        <v>93</v>
      </c>
      <c r="D18" s="2" t="s">
        <v>140</v>
      </c>
      <c r="E18" s="19" t="s">
        <v>205</v>
      </c>
    </row>
    <row r="19" spans="1:5" x14ac:dyDescent="0.3">
      <c r="A19" s="1" t="s">
        <v>134</v>
      </c>
      <c r="B19" s="1" t="s">
        <v>105</v>
      </c>
      <c r="C19" s="1" t="s">
        <v>101</v>
      </c>
      <c r="D19" s="2" t="s">
        <v>135</v>
      </c>
      <c r="E19" s="19">
        <v>-0.11999999999999994</v>
      </c>
    </row>
    <row r="20" spans="1:5" x14ac:dyDescent="0.3">
      <c r="A20" s="1" t="s">
        <v>145</v>
      </c>
      <c r="B20" s="1" t="s">
        <v>113</v>
      </c>
      <c r="C20" s="1" t="s">
        <v>93</v>
      </c>
      <c r="D20" s="2" t="s">
        <v>146</v>
      </c>
      <c r="E20" s="19">
        <v>0.34000000000000008</v>
      </c>
    </row>
    <row r="21" spans="1:5" x14ac:dyDescent="0.3">
      <c r="A21" s="1" t="s">
        <v>128</v>
      </c>
      <c r="B21" s="1" t="s">
        <v>113</v>
      </c>
      <c r="C21" s="1" t="s">
        <v>101</v>
      </c>
      <c r="D21" s="2" t="s">
        <v>106</v>
      </c>
      <c r="E21" s="19">
        <v>-0.17999999999999994</v>
      </c>
    </row>
    <row r="22" spans="1:5" x14ac:dyDescent="0.3">
      <c r="A22" s="1" t="s">
        <v>132</v>
      </c>
      <c r="B22" s="1" t="s">
        <v>122</v>
      </c>
      <c r="C22" s="1" t="s">
        <v>93</v>
      </c>
      <c r="D22" s="2" t="s">
        <v>133</v>
      </c>
      <c r="E22" s="19">
        <v>0.19</v>
      </c>
    </row>
    <row r="23" spans="1:5" x14ac:dyDescent="0.3">
      <c r="A23" s="1" t="s">
        <v>143</v>
      </c>
      <c r="B23" s="1" t="s">
        <v>108</v>
      </c>
      <c r="C23" s="1" t="s">
        <v>101</v>
      </c>
      <c r="D23" s="2" t="s">
        <v>144</v>
      </c>
      <c r="E23" s="19">
        <v>-0.05</v>
      </c>
    </row>
    <row r="24" spans="1:5" x14ac:dyDescent="0.3">
      <c r="A24" s="1" t="s">
        <v>51</v>
      </c>
      <c r="B24" s="1" t="s">
        <v>48</v>
      </c>
      <c r="C24" s="1" t="s">
        <v>101</v>
      </c>
      <c r="D24" s="2" t="s">
        <v>94</v>
      </c>
      <c r="E24" s="19">
        <v>0.03</v>
      </c>
    </row>
    <row r="25" spans="1:5" x14ac:dyDescent="0.3">
      <c r="A25" s="1" t="s">
        <v>58</v>
      </c>
      <c r="B25" s="1" t="s">
        <v>92</v>
      </c>
      <c r="C25" s="1" t="s">
        <v>101</v>
      </c>
      <c r="D25" s="2" t="s">
        <v>131</v>
      </c>
      <c r="E25" s="19">
        <v>9.9999999999999978E-2</v>
      </c>
    </row>
    <row r="26" spans="1:5" x14ac:dyDescent="0.3">
      <c r="A26" s="1" t="s">
        <v>43</v>
      </c>
      <c r="B26" s="1" t="s">
        <v>96</v>
      </c>
      <c r="C26" s="1" t="s">
        <v>101</v>
      </c>
      <c r="D26" s="2" t="s">
        <v>115</v>
      </c>
      <c r="E26" s="19">
        <v>0.31999999999999995</v>
      </c>
    </row>
    <row r="27" spans="1:5" x14ac:dyDescent="0.3">
      <c r="A27" s="1" t="s">
        <v>38</v>
      </c>
      <c r="B27" s="1" t="s">
        <v>100</v>
      </c>
      <c r="C27" s="1" t="s">
        <v>93</v>
      </c>
      <c r="D27" s="2" t="s">
        <v>111</v>
      </c>
      <c r="E27" s="19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workbookViewId="0">
      <selection activeCell="O23" sqref="O23"/>
    </sheetView>
  </sheetViews>
  <sheetFormatPr defaultRowHeight="16.5" x14ac:dyDescent="0.3"/>
  <cols>
    <col min="1" max="1" width="11" bestFit="1" customWidth="1"/>
    <col min="2" max="3" width="9.375" bestFit="1" customWidth="1"/>
  </cols>
  <sheetData>
    <row r="1" spans="1:3" x14ac:dyDescent="0.3">
      <c r="A1" t="s">
        <v>190</v>
      </c>
    </row>
    <row r="2" spans="1:3" x14ac:dyDescent="0.3">
      <c r="A2" s="9" t="s">
        <v>148</v>
      </c>
      <c r="B2" s="9" t="s">
        <v>151</v>
      </c>
      <c r="C2" s="9" t="s">
        <v>152</v>
      </c>
    </row>
    <row r="3" spans="1:3" x14ac:dyDescent="0.3">
      <c r="A3" s="1" t="s">
        <v>185</v>
      </c>
      <c r="B3" s="11">
        <v>83833.333333333299</v>
      </c>
      <c r="C3" s="12">
        <v>137266.66666666666</v>
      </c>
    </row>
    <row r="4" spans="1:3" x14ac:dyDescent="0.3">
      <c r="A4" s="1" t="s">
        <v>186</v>
      </c>
      <c r="B4" s="11">
        <v>54650</v>
      </c>
      <c r="C4" s="12">
        <v>136050</v>
      </c>
    </row>
    <row r="5" spans="1:3" x14ac:dyDescent="0.3">
      <c r="A5" s="1" t="s">
        <v>187</v>
      </c>
      <c r="B5" s="11">
        <v>23740</v>
      </c>
      <c r="C5" s="12">
        <v>115460</v>
      </c>
    </row>
    <row r="6" spans="1:3" x14ac:dyDescent="0.3">
      <c r="A6" s="1" t="s">
        <v>188</v>
      </c>
      <c r="B6" s="11">
        <v>73883.333333333328</v>
      </c>
      <c r="C6" s="12">
        <v>136133.33333333334</v>
      </c>
    </row>
    <row r="7" spans="1:3" x14ac:dyDescent="0.3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workbookViewId="0">
      <selection activeCell="K14" sqref="K14"/>
    </sheetView>
  </sheetViews>
  <sheetFormatPr defaultRowHeight="16.5" x14ac:dyDescent="0.3"/>
  <cols>
    <col min="2" max="2" width="11.125" bestFit="1" customWidth="1"/>
    <col min="5" max="5" width="11.125" customWidth="1"/>
    <col min="6" max="6" width="2.25" customWidth="1"/>
    <col min="8" max="8" width="9.375" bestFit="1" customWidth="1"/>
  </cols>
  <sheetData>
    <row r="2" spans="1:8" x14ac:dyDescent="0.3">
      <c r="A2" t="s">
        <v>0</v>
      </c>
      <c r="B2" s="18" t="s">
        <v>196</v>
      </c>
    </row>
    <row r="3" spans="1:8" x14ac:dyDescent="0.3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3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3">
      <c r="A5" s="2"/>
      <c r="B5" s="13"/>
      <c r="C5" s="2"/>
      <c r="D5" s="2"/>
      <c r="E5" s="12"/>
      <c r="G5" s="1" t="s">
        <v>199</v>
      </c>
      <c r="H5" s="11">
        <v>120000</v>
      </c>
    </row>
    <row r="6" spans="1:8" x14ac:dyDescent="0.3">
      <c r="A6" s="2"/>
      <c r="B6" s="13"/>
      <c r="C6" s="2"/>
      <c r="D6" s="2"/>
      <c r="E6" s="12"/>
      <c r="G6" s="1" t="s">
        <v>200</v>
      </c>
      <c r="H6" s="11">
        <v>150000</v>
      </c>
    </row>
    <row r="7" spans="1:8" x14ac:dyDescent="0.3">
      <c r="A7" s="2"/>
      <c r="B7" s="13"/>
      <c r="C7" s="2"/>
      <c r="D7" s="2"/>
      <c r="E7" s="12"/>
      <c r="G7" s="1" t="s">
        <v>201</v>
      </c>
      <c r="H7" s="11">
        <v>180000</v>
      </c>
    </row>
    <row r="8" spans="1:8" x14ac:dyDescent="0.3">
      <c r="A8" s="2"/>
      <c r="B8" s="13"/>
      <c r="C8" s="2"/>
      <c r="D8" s="2"/>
      <c r="E8" s="12"/>
    </row>
    <row r="9" spans="1:8" x14ac:dyDescent="0.3">
      <c r="A9" s="2"/>
      <c r="B9" s="2"/>
      <c r="C9" s="2"/>
      <c r="D9" s="2"/>
      <c r="E9" s="12"/>
      <c r="H9" s="14"/>
    </row>
    <row r="10" spans="1:8" x14ac:dyDescent="0.3">
      <c r="A10" s="2"/>
      <c r="B10" s="2"/>
      <c r="C10" s="2"/>
      <c r="D10" s="2"/>
      <c r="E10" s="12"/>
    </row>
    <row r="11" spans="1:8" x14ac:dyDescent="0.3">
      <c r="A11" s="2"/>
      <c r="B11" s="2"/>
      <c r="C11" s="2"/>
      <c r="D11" s="2"/>
      <c r="E11" s="12"/>
    </row>
    <row r="12" spans="1:8" x14ac:dyDescent="0.3">
      <c r="A12" s="2"/>
      <c r="B12" s="2"/>
      <c r="C12" s="2"/>
      <c r="D12" s="2"/>
      <c r="E12" s="12"/>
    </row>
    <row r="13" spans="1:8" x14ac:dyDescent="0.3">
      <c r="A13" s="2"/>
      <c r="B13" s="2"/>
      <c r="C13" s="2"/>
      <c r="D13" s="2"/>
      <c r="E13" s="12"/>
    </row>
    <row r="14" spans="1:8" x14ac:dyDescent="0.3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66675</xdr:rowOff>
              </from>
              <to>
                <xdr:col>4</xdr:col>
                <xdr:colOff>676275</xdr:colOff>
                <xdr:row>1</xdr:row>
                <xdr:rowOff>171450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황채원</cp:lastModifiedBy>
  <cp:lastPrinted>2024-06-03T12:12:46Z</cp:lastPrinted>
  <dcterms:created xsi:type="dcterms:W3CDTF">2023-05-30T06:41:20Z</dcterms:created>
  <dcterms:modified xsi:type="dcterms:W3CDTF">2024-08-25T05:31:21Z</dcterms:modified>
</cp:coreProperties>
</file>