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741679c53520f7f/바탕 화면/"/>
    </mc:Choice>
  </mc:AlternateContent>
  <xr:revisionPtr revIDLastSave="0" documentId="8_{85B760A5-A135-4567-A57A-8551D7279AE7}" xr6:coauthVersionLast="47" xr6:coauthVersionMax="47" xr10:uidLastSave="{00000000-0000-0000-0000-000000000000}"/>
  <bookViews>
    <workbookView xWindow="14295" yWindow="0" windowWidth="14610" windowHeight="15585" firstSheet="4" activeTab="7" xr2:uid="{67B4BA0F-3EFA-46FF-89EF-5489004C9CA8}"/>
  </bookViews>
  <sheets>
    <sheet name="기본작업-1" sheetId="2" r:id="rId1"/>
    <sheet name="기본작업-2" sheetId="9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10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'기본작업-1'!$A$35:$E$35</definedName>
    <definedName name="_xlnm.Print_Area" localSheetId="1">'기본작업-2'!$A$2:$H$43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3" i="3" l="1" a="1"/>
  <c r="I33" i="3" s="1"/>
  <c r="I34" i="3" a="1"/>
  <c r="I34" i="3" s="1"/>
  <c r="I32" i="3" a="1"/>
  <c r="I32" i="3" s="1"/>
  <c r="E34" i="3" a="1"/>
  <c r="E34" i="3" s="1"/>
  <c r="E33" i="3" a="1"/>
  <c r="E33" i="3" s="1"/>
  <c r="E35" i="3" a="1"/>
  <c r="E35" i="3" s="1"/>
  <c r="E36" i="3" a="1"/>
  <c r="E36" i="3" s="1"/>
  <c r="E37" i="3" a="1"/>
  <c r="E37" i="3" s="1"/>
  <c r="E32" i="3" a="1"/>
  <c r="E32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3" i="3"/>
  <c r="A33" i="2"/>
  <c r="I4" i="3" a="1"/>
  <c r="I10" i="3" a="1"/>
  <c r="I16" i="3" a="1"/>
  <c r="I22" i="3" a="1"/>
  <c r="I28" i="3" a="1"/>
  <c r="I11" i="3" a="1"/>
  <c r="I17" i="3" a="1"/>
  <c r="I23" i="3" a="1"/>
  <c r="I6" i="3" a="1"/>
  <c r="I18" i="3" a="1"/>
  <c r="I7" i="3" a="1"/>
  <c r="I25" i="3" a="1"/>
  <c r="I8" i="3" a="1"/>
  <c r="I26" i="3" a="1"/>
  <c r="I15" i="3" a="1"/>
  <c r="I21" i="3" a="1"/>
  <c r="I5" i="3" a="1"/>
  <c r="I12" i="3" a="1"/>
  <c r="I24" i="3" a="1"/>
  <c r="I13" i="3" a="1"/>
  <c r="I14" i="3" a="1"/>
  <c r="I20" i="3" a="1"/>
  <c r="I9" i="3" a="1"/>
  <c r="I27" i="3" a="1"/>
  <c r="I19" i="3" a="1"/>
  <c r="I3" i="3" a="1"/>
  <c r="I19" i="3" l="1"/>
  <c r="I27" i="3"/>
  <c r="I9" i="3"/>
  <c r="I20" i="3"/>
  <c r="I14" i="3"/>
  <c r="I13" i="3"/>
  <c r="I24" i="3"/>
  <c r="I12" i="3"/>
  <c r="I5" i="3"/>
  <c r="I21" i="3"/>
  <c r="I15" i="3"/>
  <c r="I26" i="3"/>
  <c r="I8" i="3"/>
  <c r="I25" i="3"/>
  <c r="I7" i="3"/>
  <c r="I18" i="3"/>
  <c r="I6" i="3"/>
  <c r="I23" i="3"/>
  <c r="I17" i="3"/>
  <c r="I11" i="3"/>
  <c r="I28" i="3"/>
  <c r="I22" i="3"/>
  <c r="I16" i="3"/>
  <c r="I10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42F42BC-80DD-4438-B4D6-F7FC9C1CB8F4}" name="MS Access Database_Query" type="1" refreshedVersion="8" background="1">
    <dbPr connection="DSN=MS Access Database;DBQ=C:\oa\환자관리현황.accdb;DefaultDir=C:\oa;DriverId=25;FIL=MS Access;MaxBufferSize=2048;PageTimeout=5;" command="SELECT 환자별부담금.환자코드, 환자별부담금.환자명, 환자별부담금.성별, 환자별부담금.수급자등급, 환자별부담금.일수, 환자별부담금.구분, 환자별부담금.본인부담금, 환자별부담금.공단부담금, 환자별부담금.부담금합계_x000d__x000a_FROM `C:\oa\환자관리현황.accdb`.환자별부담금 환자별부담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<sst xmlns="http://schemas.openxmlformats.org/spreadsheetml/2006/main" count="501" uniqueCount="273">
  <si>
    <t>[표1]</t>
    <phoneticPr fontId="1" type="noConversion"/>
  </si>
  <si>
    <t>구매일</t>
  </si>
  <si>
    <t>구분코드</t>
  </si>
  <si>
    <t>부서명</t>
    <phoneticPr fontId="1" type="noConversion"/>
  </si>
  <si>
    <t>비품명</t>
  </si>
  <si>
    <t>취득원가</t>
  </si>
  <si>
    <t>내용연수</t>
  </si>
  <si>
    <t>잔존가치</t>
  </si>
  <si>
    <t>감가상각비</t>
  </si>
  <si>
    <t>A9332K</t>
  </si>
  <si>
    <t>기획부</t>
  </si>
  <si>
    <t>쇼파</t>
  </si>
  <si>
    <t>A4713C</t>
  </si>
  <si>
    <t>프린터</t>
  </si>
  <si>
    <t>A4809N</t>
  </si>
  <si>
    <t>냉온풍기</t>
  </si>
  <si>
    <t>B9774N</t>
  </si>
  <si>
    <t>영업부</t>
  </si>
  <si>
    <t>에어컨</t>
  </si>
  <si>
    <t>C5988N</t>
  </si>
  <si>
    <t>인사부</t>
  </si>
  <si>
    <t>D2625K</t>
  </si>
  <si>
    <t>홍보부</t>
  </si>
  <si>
    <t>책상</t>
  </si>
  <si>
    <t>E8614K</t>
  </si>
  <si>
    <t>총무부</t>
  </si>
  <si>
    <t>의자</t>
  </si>
  <si>
    <t>A1286C</t>
  </si>
  <si>
    <t>컴퓨터</t>
  </si>
  <si>
    <t>D5938C</t>
  </si>
  <si>
    <t>복합기</t>
  </si>
  <si>
    <t>A1840C</t>
  </si>
  <si>
    <t>B9656K</t>
  </si>
  <si>
    <t>테이블</t>
  </si>
  <si>
    <t>B5593K</t>
  </si>
  <si>
    <t>D2591N</t>
  </si>
  <si>
    <t>전기히터</t>
  </si>
  <si>
    <t>E2469K</t>
  </si>
  <si>
    <t>A4583C</t>
  </si>
  <si>
    <t>E0990N</t>
  </si>
  <si>
    <t>D5474K</t>
  </si>
  <si>
    <t>B6485K</t>
  </si>
  <si>
    <t>C7921N</t>
  </si>
  <si>
    <t>C7798N</t>
  </si>
  <si>
    <t>D7039K</t>
  </si>
  <si>
    <t>D9051C</t>
  </si>
  <si>
    <t>E2409N</t>
  </si>
  <si>
    <t>선풍기</t>
  </si>
  <si>
    <t>B4163C</t>
  </si>
  <si>
    <t>E0187K</t>
  </si>
  <si>
    <t>B2839C</t>
  </si>
  <si>
    <t>스캐너</t>
  </si>
  <si>
    <t>C8958C</t>
  </si>
  <si>
    <t>C4016N</t>
  </si>
  <si>
    <t>기준일 :</t>
    <phoneticPr fontId="1" type="noConversion"/>
  </si>
  <si>
    <t>성명</t>
    <phoneticPr fontId="1" type="noConversion"/>
  </si>
  <si>
    <t>생년월일</t>
    <phoneticPr fontId="1" type="noConversion"/>
  </si>
  <si>
    <t>지점</t>
    <phoneticPr fontId="1" type="noConversion"/>
  </si>
  <si>
    <t>대출금액</t>
    <phoneticPr fontId="1" type="noConversion"/>
  </si>
  <si>
    <t>월기간</t>
    <phoneticPr fontId="1" type="noConversion"/>
  </si>
  <si>
    <t>연이율</t>
    <phoneticPr fontId="1" type="noConversion"/>
  </si>
  <si>
    <t>자격</t>
    <phoneticPr fontId="1" type="noConversion"/>
  </si>
  <si>
    <t>가계부담</t>
    <phoneticPr fontId="1" type="noConversion"/>
  </si>
  <si>
    <t>담보여부</t>
    <phoneticPr fontId="1" type="noConversion"/>
  </si>
  <si>
    <t>장길산</t>
  </si>
  <si>
    <t>S02</t>
    <phoneticPr fontId="1" type="noConversion"/>
  </si>
  <si>
    <t>윤수아</t>
  </si>
  <si>
    <t>U01</t>
    <phoneticPr fontId="1" type="noConversion"/>
  </si>
  <si>
    <t>오두환</t>
  </si>
  <si>
    <t>U02</t>
    <phoneticPr fontId="1" type="noConversion"/>
  </si>
  <si>
    <t>이지형</t>
  </si>
  <si>
    <t>안덕구</t>
  </si>
  <si>
    <t>B02</t>
    <phoneticPr fontId="1" type="noConversion"/>
  </si>
  <si>
    <t>한태수</t>
  </si>
  <si>
    <t>사오정</t>
  </si>
  <si>
    <t>B01</t>
    <phoneticPr fontId="1" type="noConversion"/>
  </si>
  <si>
    <t>이미영</t>
  </si>
  <si>
    <t>S01</t>
    <phoneticPr fontId="1" type="noConversion"/>
  </si>
  <si>
    <t>김성룡</t>
  </si>
  <si>
    <t>김기자</t>
  </si>
  <si>
    <t>구기자</t>
  </si>
  <si>
    <t>유민한</t>
  </si>
  <si>
    <t>맹지오</t>
  </si>
  <si>
    <t>이철희</t>
  </si>
  <si>
    <t>우주태</t>
  </si>
  <si>
    <t>이희용</t>
  </si>
  <si>
    <t>이미경</t>
  </si>
  <si>
    <t>한명구</t>
  </si>
  <si>
    <t>김철수</t>
  </si>
  <si>
    <t>박병서</t>
  </si>
  <si>
    <t>박철형</t>
  </si>
  <si>
    <t>박연서</t>
  </si>
  <si>
    <t>김오지</t>
  </si>
  <si>
    <t>장창하</t>
  </si>
  <si>
    <t>서울이</t>
  </si>
  <si>
    <t>오동추</t>
  </si>
  <si>
    <t>[표2] 월상환금액에 따른 가계부담</t>
    <phoneticPr fontId="1" type="noConversion"/>
  </si>
  <si>
    <t>[표3] 지점별 최대 매출금액의 전체 순위</t>
    <phoneticPr fontId="1" type="noConversion"/>
  </si>
  <si>
    <t>[표4] 지역별 대출금액의 합계</t>
    <phoneticPr fontId="1" type="noConversion"/>
  </si>
  <si>
    <t>월상환금액</t>
    <phoneticPr fontId="1" type="noConversion"/>
  </si>
  <si>
    <t>최대 대출금액 순위</t>
    <phoneticPr fontId="1" type="noConversion"/>
  </si>
  <si>
    <t>지역코드</t>
    <phoneticPr fontId="1" type="noConversion"/>
  </si>
  <si>
    <t>지역</t>
    <phoneticPr fontId="1" type="noConversion"/>
  </si>
  <si>
    <t>대출금액합계</t>
    <phoneticPr fontId="1" type="noConversion"/>
  </si>
  <si>
    <t>적음</t>
    <phoneticPr fontId="1" type="noConversion"/>
  </si>
  <si>
    <t>S</t>
    <phoneticPr fontId="1" type="noConversion"/>
  </si>
  <si>
    <t>서울</t>
    <phoneticPr fontId="1" type="noConversion"/>
  </si>
  <si>
    <t>보통</t>
    <phoneticPr fontId="1" type="noConversion"/>
  </si>
  <si>
    <t>B</t>
    <phoneticPr fontId="1" type="noConversion"/>
  </si>
  <si>
    <t>부산</t>
    <phoneticPr fontId="1" type="noConversion"/>
  </si>
  <si>
    <t>많음</t>
    <phoneticPr fontId="1" type="noConversion"/>
  </si>
  <si>
    <t>U</t>
    <phoneticPr fontId="1" type="noConversion"/>
  </si>
  <si>
    <t>울산</t>
    <phoneticPr fontId="1" type="noConversion"/>
  </si>
  <si>
    <t>[표1] 1분기</t>
    <phoneticPr fontId="1" type="noConversion"/>
  </si>
  <si>
    <t>[표2] 2분기</t>
    <phoneticPr fontId="1" type="noConversion"/>
  </si>
  <si>
    <t>제품명</t>
    <phoneticPr fontId="1" type="noConversion"/>
  </si>
  <si>
    <t>목표량</t>
    <phoneticPr fontId="1" type="noConversion"/>
  </si>
  <si>
    <t>생산량</t>
    <phoneticPr fontId="1" type="noConversion"/>
  </si>
  <si>
    <t>의류건조기</t>
    <phoneticPr fontId="1" type="noConversion"/>
  </si>
  <si>
    <t>인덕션</t>
    <phoneticPr fontId="1" type="noConversion"/>
  </si>
  <si>
    <t>TV</t>
    <phoneticPr fontId="1" type="noConversion"/>
  </si>
  <si>
    <t>세탁기</t>
    <phoneticPr fontId="1" type="noConversion"/>
  </si>
  <si>
    <t>냉장고</t>
    <phoneticPr fontId="1" type="noConversion"/>
  </si>
  <si>
    <t>[표3] 3분기</t>
    <phoneticPr fontId="1" type="noConversion"/>
  </si>
  <si>
    <t>[표4] 4분기</t>
    <phoneticPr fontId="1" type="noConversion"/>
  </si>
  <si>
    <t>[표5] 제품별 평균</t>
    <phoneticPr fontId="1" type="noConversion"/>
  </si>
  <si>
    <t>[표1]</t>
  </si>
  <si>
    <t>신청번호</t>
  </si>
  <si>
    <t>잡지명</t>
  </si>
  <si>
    <t>신청구분</t>
  </si>
  <si>
    <t>구독기간</t>
  </si>
  <si>
    <t>구독부수</t>
  </si>
  <si>
    <t>구독요금</t>
    <phoneticPr fontId="1" type="noConversion"/>
  </si>
  <si>
    <t>결제방법</t>
    <phoneticPr fontId="1" type="noConversion"/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</si>
  <si>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</si>
  <si>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</si>
  <si>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</si>
  <si>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</si>
  <si>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</si>
  <si>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</si>
  <si>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</si>
  <si>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</si>
  <si>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</si>
  <si>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</si>
  <si>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오류</t>
    <phoneticPr fontId="1" type="noConversion"/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</si>
  <si>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</si>
  <si>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</si>
  <si>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</si>
  <si>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</si>
  <si>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</si>
  <si>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</si>
  <si>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</si>
  <si>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</si>
  <si>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</si>
  <si>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</si>
  <si>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</si>
  <si>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</si>
  <si>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</si>
  <si>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</si>
  <si>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</si>
  <si>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</si>
  <si>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</si>
  <si>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대상</t>
  </si>
  <si>
    <t>성명</t>
  </si>
  <si>
    <t>참가인원</t>
    <phoneticPr fontId="1" type="noConversion"/>
  </si>
  <si>
    <t>어르신</t>
  </si>
  <si>
    <t>어린이</t>
  </si>
  <si>
    <t>직장인</t>
  </si>
  <si>
    <t>청소년</t>
  </si>
  <si>
    <t>주부</t>
  </si>
  <si>
    <t>[표2]</t>
    <phoneticPr fontId="1" type="noConversion"/>
  </si>
  <si>
    <t>환자코드</t>
  </si>
  <si>
    <t>진료과목</t>
  </si>
  <si>
    <t>담당의사</t>
  </si>
  <si>
    <t>진료일</t>
  </si>
  <si>
    <t>진료시간</t>
    <phoneticPr fontId="1" type="noConversion"/>
  </si>
  <si>
    <t>A254</t>
  </si>
  <si>
    <t>홍길동</t>
  </si>
  <si>
    <t>흉부외과</t>
  </si>
  <si>
    <t>박종식</t>
  </si>
  <si>
    <t>AM 09:40</t>
  </si>
  <si>
    <t>호흡기내과</t>
  </si>
  <si>
    <t>김지수</t>
  </si>
  <si>
    <t>B842</t>
  </si>
  <si>
    <t>소화기내과</t>
    <phoneticPr fontId="1" type="noConversion"/>
  </si>
  <si>
    <t>남민종</t>
  </si>
  <si>
    <t>AM 10:00</t>
    <phoneticPr fontId="1" type="noConversion"/>
  </si>
  <si>
    <t>피부과</t>
  </si>
  <si>
    <t>김종남</t>
  </si>
  <si>
    <t>신경외과</t>
  </si>
  <si>
    <t>임지영</t>
  </si>
  <si>
    <t>정형외과</t>
  </si>
  <si>
    <t>가정의학과</t>
  </si>
  <si>
    <t>산부인과</t>
  </si>
  <si>
    <t>곽수지</t>
  </si>
  <si>
    <t>구매일</t>
    <phoneticPr fontId="1" type="noConversion"/>
  </si>
  <si>
    <t>구분코드</t>
    <phoneticPr fontId="1" type="noConversion"/>
  </si>
  <si>
    <t>비품명</t>
    <phoneticPr fontId="1" type="noConversion"/>
  </si>
  <si>
    <t>취득원가</t>
    <phoneticPr fontId="1" type="noConversion"/>
  </si>
  <si>
    <t>내용연수</t>
    <phoneticPr fontId="1" type="noConversion"/>
  </si>
  <si>
    <t>잔존가치</t>
    <phoneticPr fontId="1" type="noConversion"/>
  </si>
  <si>
    <t>감가상각비</t>
    <phoneticPr fontId="1" type="noConversion"/>
  </si>
  <si>
    <t>A6762N</t>
  </si>
  <si>
    <t>냉온풍기</t>
    <phoneticPr fontId="1" type="noConversion"/>
  </si>
  <si>
    <t>D5381K</t>
  </si>
  <si>
    <t>D7050C</t>
  </si>
  <si>
    <t>복합기</t>
    <phoneticPr fontId="1" type="noConversion"/>
  </si>
  <si>
    <t>E9323K</t>
  </si>
  <si>
    <t>A9786C</t>
  </si>
  <si>
    <t>B2452C</t>
  </si>
  <si>
    <t>A4463N</t>
  </si>
  <si>
    <t>선풍기</t>
    <phoneticPr fontId="1" type="noConversion"/>
  </si>
  <si>
    <t>E8955K</t>
  </si>
  <si>
    <t>E3847K</t>
  </si>
  <si>
    <t>쇼파</t>
    <phoneticPr fontId="1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</si>
  <si>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</si>
  <si>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</si>
  <si>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</si>
  <si>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</si>
  <si>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</si>
  <si>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</si>
  <si>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1" type="noConversion"/>
  </si>
  <si>
    <t>C9759N</t>
  </si>
  <si>
    <t>에어컨</t>
    <phoneticPr fontId="1" type="noConversion"/>
  </si>
  <si>
    <t>B5658N</t>
  </si>
  <si>
    <t>A5413C</t>
  </si>
  <si>
    <t>C0722K</t>
  </si>
  <si>
    <t>E3508K</t>
  </si>
  <si>
    <t>의자</t>
    <phoneticPr fontId="1" type="noConversion"/>
  </si>
  <si>
    <t>D2211C</t>
  </si>
  <si>
    <t>B1895N</t>
  </si>
  <si>
    <t>D7076C</t>
  </si>
  <si>
    <t>E3624C</t>
  </si>
  <si>
    <t>E2453N</t>
  </si>
  <si>
    <t>전기히터</t>
    <phoneticPr fontId="1" type="noConversion"/>
  </si>
  <si>
    <t>C2458N</t>
  </si>
  <si>
    <t>B5695K</t>
  </si>
  <si>
    <t>E4556N</t>
  </si>
  <si>
    <t>B6613N</t>
  </si>
  <si>
    <t>D2651K</t>
  </si>
  <si>
    <t>책상</t>
    <phoneticPr fontId="1" type="noConversion"/>
  </si>
  <si>
    <t>D3061K</t>
  </si>
  <si>
    <t>B7582K</t>
  </si>
  <si>
    <t>B1084C</t>
  </si>
  <si>
    <t>컴퓨터</t>
    <phoneticPr fontId="1" type="noConversion"/>
  </si>
  <si>
    <t>A2837C</t>
  </si>
  <si>
    <t>D2590K</t>
  </si>
  <si>
    <t>E6700C</t>
  </si>
  <si>
    <t>D1560N</t>
  </si>
  <si>
    <t>C9545N</t>
  </si>
  <si>
    <t>테이블</t>
    <phoneticPr fontId="1" type="noConversion"/>
  </si>
  <si>
    <t>A8064C</t>
  </si>
  <si>
    <t>프린터</t>
    <phoneticPr fontId="1" type="noConversion"/>
  </si>
  <si>
    <t>C9625C</t>
  </si>
  <si>
    <t>C9805N</t>
  </si>
  <si>
    <t>[표1] 대상별 참가인원/참가비 평균</t>
    <phoneticPr fontId="1" type="noConversion"/>
  </si>
  <si>
    <t>참가비</t>
    <phoneticPr fontId="1" type="noConversion"/>
  </si>
  <si>
    <t>조건</t>
    <phoneticPr fontId="1" type="noConversion"/>
  </si>
  <si>
    <t>수급자등급</t>
  </si>
  <si>
    <t>(모두)</t>
  </si>
  <si>
    <t>남</t>
  </si>
  <si>
    <t>여</t>
  </si>
  <si>
    <t>총합계</t>
  </si>
  <si>
    <t>평균 : 본인부담금</t>
  </si>
  <si>
    <t>평균 : 공단부담금</t>
  </si>
  <si>
    <t>성별</t>
  </si>
  <si>
    <t>일수</t>
  </si>
  <si>
    <t>1-5</t>
  </si>
  <si>
    <t>6-10</t>
  </si>
  <si>
    <t>11-15</t>
  </si>
  <si>
    <t>16-20</t>
  </si>
  <si>
    <t>편영표</t>
    <phoneticPr fontId="1" type="noConversion"/>
  </si>
  <si>
    <t>하석태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</si>
</sst>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#,##0_ "/>
    <numFmt numFmtId="177" formatCode="[=1]&quot;신용카드&quot;;[=-1]&quot;현금&quot;;&quot;&quot;;&quot;&quot;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0" xfId="0" applyAlignment="1">
      <alignment horizontal="right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vertical="center"/>
    </xf>
    <xf numFmtId="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5" fillId="0" borderId="1" xfId="3" applyFont="1" applyBorder="1" applyAlignment="1">
      <alignment vertical="center" wrapText="1"/>
    </xf>
    <xf numFmtId="14" fontId="5" fillId="0" borderId="1" xfId="3" applyNumberFormat="1" applyFont="1" applyBorder="1" applyAlignment="1">
      <alignment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1" xfId="0" applyNumberForma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1" xfId="3" xr:uid="{F89DF0B2-DB4C-4236-B280-3406BE98C8CC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대상별 참가인원</a:t>
            </a:r>
            <a:r>
              <a:rPr lang="en-US" altLang="ko-KR"/>
              <a:t>/</a:t>
            </a:r>
            <a:r>
              <a:rPr lang="ko-KR" altLang="en-US"/>
              <a:t>참가비 평균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'기타작업-2'!$D$3</c:f>
              <c:strCache>
                <c:ptCount val="1"/>
                <c:pt idx="0">
                  <c:v>참가비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6350" cap="flat" cmpd="sng" algn="ctr">
              <a:solidFill>
                <a:schemeClr val="accent2"/>
              </a:solidFill>
              <a:prstDash val="solid"/>
              <a:miter lim="800000"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어린이</c:v>
                </c:pt>
                <c:pt idx="1">
                  <c:v>청소년</c:v>
                </c:pt>
                <c:pt idx="2">
                  <c:v>주부</c:v>
                </c:pt>
                <c:pt idx="3">
                  <c:v>직장인</c:v>
                </c:pt>
                <c:pt idx="4">
                  <c:v>어르신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161505</c:v>
                </c:pt>
                <c:pt idx="1">
                  <c:v>282391.25</c:v>
                </c:pt>
                <c:pt idx="2">
                  <c:v>236118.75</c:v>
                </c:pt>
                <c:pt idx="3">
                  <c:v>228250</c:v>
                </c:pt>
                <c:pt idx="4">
                  <c:v>144502.5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62-4F27-9446-6D8374B93C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846334415"/>
        <c:axId val="846337295"/>
      </c:barChart>
      <c:lineChart>
        <c:grouping val="standard"/>
        <c:varyColors val="0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참가인원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'기타작업-2'!$B$4:$B$8</c:f>
              <c:strCache>
                <c:ptCount val="5"/>
                <c:pt idx="0">
                  <c:v>어린이</c:v>
                </c:pt>
                <c:pt idx="1">
                  <c:v>청소년</c:v>
                </c:pt>
                <c:pt idx="2">
                  <c:v>주부</c:v>
                </c:pt>
                <c:pt idx="3">
                  <c:v>직장인</c:v>
                </c:pt>
                <c:pt idx="4">
                  <c:v>어르신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30.5</c:v>
                </c:pt>
                <c:pt idx="1">
                  <c:v>20.125</c:v>
                </c:pt>
                <c:pt idx="2">
                  <c:v>15.125</c:v>
                </c:pt>
                <c:pt idx="3">
                  <c:v>16.1428571428571</c:v>
                </c:pt>
                <c:pt idx="4">
                  <c:v>16.75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62-4F27-9446-6D8374B93C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7312719"/>
        <c:axId val="1077313199"/>
      </c:lineChart>
      <c:catAx>
        <c:axId val="1077312719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77313199"/>
        <c:crosses val="max"/>
        <c:auto val="1"/>
        <c:lblAlgn val="ctr"/>
        <c:lblOffset val="100"/>
        <c:noMultiLvlLbl val="0"/>
      </c:catAx>
      <c:valAx>
        <c:axId val="107731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77312719"/>
        <c:crosses val="autoZero"/>
        <c:crossBetween val="between"/>
      </c:valAx>
      <c:valAx>
        <c:axId val="846337295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6334415"/>
        <c:crosses val="max"/>
        <c:crossBetween val="between"/>
      </c:valAx>
      <c:catAx>
        <c:axId val="8463344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46337295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0</xdr:row>
          <xdr:rowOff>47625</xdr:rowOff>
        </xdr:from>
        <xdr:to>
          <xdr:col>6</xdr:col>
          <xdr:colOff>0</xdr:colOff>
          <xdr:row>1</xdr:row>
          <xdr:rowOff>171450</xdr:rowOff>
        </xdr:to>
        <xdr:sp macro="" textlink="">
          <xdr:nvSpPr>
            <xdr:cNvPr id="7169" name="cmd예약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기준" refreshedDate="45521.504176041664" backgroundQuery="1" createdVersion="8" refreshedVersion="8" minRefreshableVersion="3" recordCount="70" xr:uid="{3491A6D7-2C2B-4DC5-A923-F16DEE856EF0}">
  <cacheSource type="external" connectionId="1"/>
  <cacheFields count="9">
    <cacheField name="환자코드" numFmtId="0" sqlType="-9">
      <sharedItems/>
    </cacheField>
    <cacheField name="환자명" numFmtId="0" sqlType="-9">
      <sharedItems/>
    </cacheField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4">
        <rangePr autoStart="0" autoEnd="0"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구분" numFmtId="0" sqlType="-9">
      <sharedItems count="3">
        <s v="일반"/>
        <s v="심야"/>
        <s v="휴일"/>
      </sharedItems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  <cacheField name="부담금합계" numFmtId="0" sqlType="8">
      <sharedItems containsSemiMixedTypes="0" containsString="0" containsNumber="1" containsInteger="1" minValue="11390" maxValue="72540" count="21">
        <n v="31760"/>
        <n v="33650"/>
        <n v="37200"/>
        <n v="40470"/>
        <n v="43500"/>
        <n v="44900"/>
        <n v="41590"/>
        <n v="38410"/>
        <n v="37390"/>
        <n v="25990"/>
        <n v="24060"/>
        <n v="39850"/>
        <n v="22210"/>
        <n v="21200"/>
        <n v="47940"/>
        <n v="40840"/>
        <n v="72540"/>
        <n v="11390"/>
        <n v="17490"/>
        <n v="23450"/>
        <n v="296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s v="A1-1234"/>
    <s v="이명업"/>
    <x v="0"/>
    <x v="0"/>
    <x v="0"/>
    <x v="0"/>
    <x v="0"/>
    <x v="0"/>
    <x v="0"/>
  </r>
  <r>
    <s v="A4-5215"/>
    <s v="한영진"/>
    <x v="0"/>
    <x v="1"/>
    <x v="1"/>
    <x v="0"/>
    <x v="0"/>
    <x v="0"/>
    <x v="0"/>
  </r>
  <r>
    <s v="B4-1111"/>
    <s v="이오해"/>
    <x v="0"/>
    <x v="1"/>
    <x v="2"/>
    <x v="1"/>
    <x v="0"/>
    <x v="0"/>
    <x v="0"/>
  </r>
  <r>
    <s v="C4-9012"/>
    <s v="김연진"/>
    <x v="0"/>
    <x v="1"/>
    <x v="3"/>
    <x v="1"/>
    <x v="0"/>
    <x v="0"/>
    <x v="0"/>
  </r>
  <r>
    <s v="A1-1422"/>
    <s v="박조희"/>
    <x v="1"/>
    <x v="0"/>
    <x v="4"/>
    <x v="1"/>
    <x v="1"/>
    <x v="1"/>
    <x v="1"/>
  </r>
  <r>
    <s v="A4-5875"/>
    <s v="송민철"/>
    <x v="0"/>
    <x v="1"/>
    <x v="5"/>
    <x v="0"/>
    <x v="1"/>
    <x v="1"/>
    <x v="1"/>
  </r>
  <r>
    <s v="B4-7685"/>
    <s v="봉신진"/>
    <x v="0"/>
    <x v="1"/>
    <x v="1"/>
    <x v="0"/>
    <x v="1"/>
    <x v="1"/>
    <x v="1"/>
  </r>
  <r>
    <s v="C5-0009"/>
    <s v="김희전"/>
    <x v="0"/>
    <x v="2"/>
    <x v="3"/>
    <x v="2"/>
    <x v="1"/>
    <x v="1"/>
    <x v="1"/>
  </r>
  <r>
    <s v="A1-2341"/>
    <s v="유순미"/>
    <x v="1"/>
    <x v="0"/>
    <x v="6"/>
    <x v="2"/>
    <x v="2"/>
    <x v="2"/>
    <x v="2"/>
  </r>
  <r>
    <s v="A4-7888"/>
    <s v="이진유"/>
    <x v="1"/>
    <x v="1"/>
    <x v="7"/>
    <x v="0"/>
    <x v="2"/>
    <x v="2"/>
    <x v="2"/>
  </r>
  <r>
    <s v="B4-7894"/>
    <s v="박교원"/>
    <x v="0"/>
    <x v="1"/>
    <x v="3"/>
    <x v="2"/>
    <x v="2"/>
    <x v="2"/>
    <x v="2"/>
  </r>
  <r>
    <s v="C5-0054"/>
    <s v="오정해"/>
    <x v="1"/>
    <x v="2"/>
    <x v="8"/>
    <x v="0"/>
    <x v="2"/>
    <x v="2"/>
    <x v="2"/>
  </r>
  <r>
    <s v="A1-4555"/>
    <s v="천오동"/>
    <x v="0"/>
    <x v="0"/>
    <x v="9"/>
    <x v="0"/>
    <x v="3"/>
    <x v="3"/>
    <x v="3"/>
  </r>
  <r>
    <s v="A4-8486"/>
    <s v="김봉진"/>
    <x v="0"/>
    <x v="1"/>
    <x v="10"/>
    <x v="0"/>
    <x v="3"/>
    <x v="3"/>
    <x v="3"/>
  </r>
  <r>
    <s v="B5-1111"/>
    <s v="진천생"/>
    <x v="1"/>
    <x v="2"/>
    <x v="10"/>
    <x v="0"/>
    <x v="3"/>
    <x v="3"/>
    <x v="3"/>
  </r>
  <r>
    <s v="C5-1544"/>
    <s v="천선동"/>
    <x v="0"/>
    <x v="2"/>
    <x v="9"/>
    <x v="0"/>
    <x v="3"/>
    <x v="3"/>
    <x v="3"/>
  </r>
  <r>
    <s v="A1-5214"/>
    <s v="최강국"/>
    <x v="0"/>
    <x v="0"/>
    <x v="1"/>
    <x v="0"/>
    <x v="4"/>
    <x v="4"/>
    <x v="4"/>
  </r>
  <r>
    <s v="A5-4512"/>
    <s v="김하진"/>
    <x v="0"/>
    <x v="2"/>
    <x v="11"/>
    <x v="0"/>
    <x v="4"/>
    <x v="4"/>
    <x v="4"/>
  </r>
  <r>
    <s v="B5-2548"/>
    <s v="이만해"/>
    <x v="0"/>
    <x v="2"/>
    <x v="12"/>
    <x v="0"/>
    <x v="4"/>
    <x v="4"/>
    <x v="4"/>
  </r>
  <r>
    <s v="C5-5214"/>
    <s v="장민규"/>
    <x v="0"/>
    <x v="2"/>
    <x v="13"/>
    <x v="0"/>
    <x v="4"/>
    <x v="4"/>
    <x v="4"/>
  </r>
  <r>
    <s v="A1-5869"/>
    <s v="김태희"/>
    <x v="1"/>
    <x v="0"/>
    <x v="2"/>
    <x v="1"/>
    <x v="5"/>
    <x v="5"/>
    <x v="5"/>
  </r>
  <r>
    <s v="A5-5247"/>
    <s v="박혜리"/>
    <x v="1"/>
    <x v="2"/>
    <x v="14"/>
    <x v="0"/>
    <x v="5"/>
    <x v="5"/>
    <x v="5"/>
  </r>
  <r>
    <s v="B5-8976"/>
    <s v="이해미"/>
    <x v="1"/>
    <x v="2"/>
    <x v="6"/>
    <x v="0"/>
    <x v="5"/>
    <x v="5"/>
    <x v="5"/>
  </r>
  <r>
    <s v="C5-5621"/>
    <s v="김은희"/>
    <x v="1"/>
    <x v="2"/>
    <x v="15"/>
    <x v="0"/>
    <x v="5"/>
    <x v="5"/>
    <x v="5"/>
  </r>
  <r>
    <s v="A1-7894"/>
    <s v="최지영"/>
    <x v="1"/>
    <x v="0"/>
    <x v="3"/>
    <x v="2"/>
    <x v="6"/>
    <x v="6"/>
    <x v="6"/>
  </r>
  <r>
    <s v="A5-6455"/>
    <s v="김유나"/>
    <x v="1"/>
    <x v="2"/>
    <x v="0"/>
    <x v="0"/>
    <x v="6"/>
    <x v="6"/>
    <x v="6"/>
  </r>
  <r>
    <s v="B5-9874"/>
    <s v="한영원"/>
    <x v="0"/>
    <x v="2"/>
    <x v="2"/>
    <x v="2"/>
    <x v="6"/>
    <x v="6"/>
    <x v="6"/>
  </r>
  <r>
    <s v="C5-8567"/>
    <s v="천생진"/>
    <x v="0"/>
    <x v="2"/>
    <x v="1"/>
    <x v="0"/>
    <x v="6"/>
    <x v="6"/>
    <x v="6"/>
  </r>
  <r>
    <s v="A1-8541"/>
    <s v="고갑석"/>
    <x v="0"/>
    <x v="0"/>
    <x v="1"/>
    <x v="0"/>
    <x v="7"/>
    <x v="7"/>
    <x v="7"/>
  </r>
  <r>
    <s v="B1-0489"/>
    <s v="진선미"/>
    <x v="1"/>
    <x v="0"/>
    <x v="16"/>
    <x v="0"/>
    <x v="7"/>
    <x v="7"/>
    <x v="7"/>
  </r>
  <r>
    <s v="C1-0045"/>
    <s v="유진성"/>
    <x v="1"/>
    <x v="0"/>
    <x v="1"/>
    <x v="0"/>
    <x v="7"/>
    <x v="7"/>
    <x v="7"/>
  </r>
  <r>
    <s v="A2-0015"/>
    <s v="이주미"/>
    <x v="1"/>
    <x v="3"/>
    <x v="17"/>
    <x v="0"/>
    <x v="8"/>
    <x v="8"/>
    <x v="8"/>
  </r>
  <r>
    <s v="B1-5412"/>
    <s v="이묘희"/>
    <x v="1"/>
    <x v="0"/>
    <x v="11"/>
    <x v="0"/>
    <x v="8"/>
    <x v="8"/>
    <x v="8"/>
  </r>
  <r>
    <s v="C1-2542"/>
    <s v="김정수"/>
    <x v="0"/>
    <x v="0"/>
    <x v="0"/>
    <x v="1"/>
    <x v="8"/>
    <x v="8"/>
    <x v="8"/>
  </r>
  <r>
    <s v="A2-2589"/>
    <s v="정현우"/>
    <x v="0"/>
    <x v="3"/>
    <x v="2"/>
    <x v="2"/>
    <x v="9"/>
    <x v="9"/>
    <x v="9"/>
  </r>
  <r>
    <s v="B1-5678"/>
    <s v="채미홍"/>
    <x v="1"/>
    <x v="0"/>
    <x v="4"/>
    <x v="0"/>
    <x v="9"/>
    <x v="9"/>
    <x v="9"/>
  </r>
  <r>
    <s v="C1-5421"/>
    <s v="주숙연"/>
    <x v="1"/>
    <x v="0"/>
    <x v="0"/>
    <x v="0"/>
    <x v="9"/>
    <x v="9"/>
    <x v="9"/>
  </r>
  <r>
    <s v="A2-3412"/>
    <s v="박이오"/>
    <x v="0"/>
    <x v="3"/>
    <x v="2"/>
    <x v="1"/>
    <x v="10"/>
    <x v="10"/>
    <x v="10"/>
  </r>
  <r>
    <s v="B1-6541"/>
    <s v="박병년"/>
    <x v="1"/>
    <x v="0"/>
    <x v="10"/>
    <x v="0"/>
    <x v="10"/>
    <x v="10"/>
    <x v="10"/>
  </r>
  <r>
    <s v="C1-6789"/>
    <s v="한이오"/>
    <x v="0"/>
    <x v="0"/>
    <x v="6"/>
    <x v="0"/>
    <x v="10"/>
    <x v="10"/>
    <x v="10"/>
  </r>
  <r>
    <s v="A2-3485"/>
    <s v="박민재"/>
    <x v="0"/>
    <x v="3"/>
    <x v="7"/>
    <x v="0"/>
    <x v="11"/>
    <x v="11"/>
    <x v="11"/>
  </r>
  <r>
    <s v="B2-1245"/>
    <s v="김다은"/>
    <x v="1"/>
    <x v="3"/>
    <x v="6"/>
    <x v="0"/>
    <x v="11"/>
    <x v="11"/>
    <x v="11"/>
  </r>
  <r>
    <s v="C1-7894"/>
    <s v="한상우"/>
    <x v="0"/>
    <x v="0"/>
    <x v="0"/>
    <x v="0"/>
    <x v="11"/>
    <x v="11"/>
    <x v="11"/>
  </r>
  <r>
    <s v="A2-3503"/>
    <s v="정진히"/>
    <x v="1"/>
    <x v="3"/>
    <x v="10"/>
    <x v="0"/>
    <x v="12"/>
    <x v="12"/>
    <x v="12"/>
  </r>
  <r>
    <s v="B2-2253"/>
    <s v="민지영"/>
    <x v="1"/>
    <x v="3"/>
    <x v="6"/>
    <x v="0"/>
    <x v="12"/>
    <x v="12"/>
    <x v="12"/>
  </r>
  <r>
    <s v="C1-9012"/>
    <s v="유이금"/>
    <x v="1"/>
    <x v="0"/>
    <x v="17"/>
    <x v="0"/>
    <x v="12"/>
    <x v="12"/>
    <x v="12"/>
  </r>
  <r>
    <s v="A2-4588"/>
    <s v="정말이"/>
    <x v="1"/>
    <x v="3"/>
    <x v="1"/>
    <x v="0"/>
    <x v="13"/>
    <x v="13"/>
    <x v="13"/>
  </r>
  <r>
    <s v="B2-2458"/>
    <s v="정지우"/>
    <x v="1"/>
    <x v="3"/>
    <x v="1"/>
    <x v="0"/>
    <x v="13"/>
    <x v="13"/>
    <x v="13"/>
  </r>
  <r>
    <s v="C2-1723"/>
    <s v="최덕구"/>
    <x v="0"/>
    <x v="3"/>
    <x v="2"/>
    <x v="2"/>
    <x v="13"/>
    <x v="13"/>
    <x v="13"/>
  </r>
  <r>
    <s v="A2-7820"/>
    <s v="성주미"/>
    <x v="1"/>
    <x v="3"/>
    <x v="13"/>
    <x v="0"/>
    <x v="14"/>
    <x v="14"/>
    <x v="14"/>
  </r>
  <r>
    <s v="B2-2548"/>
    <s v="윤은희"/>
    <x v="1"/>
    <x v="3"/>
    <x v="3"/>
    <x v="2"/>
    <x v="14"/>
    <x v="14"/>
    <x v="14"/>
  </r>
  <r>
    <s v="C2-8423"/>
    <s v="안구철"/>
    <x v="0"/>
    <x v="3"/>
    <x v="13"/>
    <x v="0"/>
    <x v="14"/>
    <x v="14"/>
    <x v="14"/>
  </r>
  <r>
    <s v="A3-7896"/>
    <s v="박장철"/>
    <x v="0"/>
    <x v="4"/>
    <x v="4"/>
    <x v="0"/>
    <x v="15"/>
    <x v="15"/>
    <x v="15"/>
  </r>
  <r>
    <s v="B2-4123"/>
    <s v="유이묘"/>
    <x v="0"/>
    <x v="3"/>
    <x v="3"/>
    <x v="2"/>
    <x v="15"/>
    <x v="15"/>
    <x v="15"/>
  </r>
  <r>
    <s v="C3-9857"/>
    <s v="한철우"/>
    <x v="0"/>
    <x v="4"/>
    <x v="11"/>
    <x v="0"/>
    <x v="15"/>
    <x v="15"/>
    <x v="15"/>
  </r>
  <r>
    <s v="A3-8541"/>
    <s v="이은혜"/>
    <x v="1"/>
    <x v="4"/>
    <x v="16"/>
    <x v="0"/>
    <x v="16"/>
    <x v="16"/>
    <x v="16"/>
  </r>
  <r>
    <s v="B2-7654"/>
    <s v="임진실"/>
    <x v="1"/>
    <x v="3"/>
    <x v="2"/>
    <x v="0"/>
    <x v="16"/>
    <x v="16"/>
    <x v="16"/>
  </r>
  <r>
    <s v="C3-9987"/>
    <s v="박정진"/>
    <x v="0"/>
    <x v="4"/>
    <x v="11"/>
    <x v="0"/>
    <x v="16"/>
    <x v="16"/>
    <x v="16"/>
  </r>
  <r>
    <s v="A3-9845"/>
    <s v="황달구"/>
    <x v="0"/>
    <x v="4"/>
    <x v="2"/>
    <x v="2"/>
    <x v="17"/>
    <x v="17"/>
    <x v="17"/>
  </r>
  <r>
    <s v="B2-8541"/>
    <s v="김종민"/>
    <x v="0"/>
    <x v="3"/>
    <x v="1"/>
    <x v="0"/>
    <x v="17"/>
    <x v="17"/>
    <x v="17"/>
  </r>
  <r>
    <s v="C4-5412"/>
    <s v="이영애"/>
    <x v="1"/>
    <x v="1"/>
    <x v="2"/>
    <x v="0"/>
    <x v="17"/>
    <x v="17"/>
    <x v="17"/>
  </r>
  <r>
    <s v="A3-9987"/>
    <s v="구대성"/>
    <x v="0"/>
    <x v="4"/>
    <x v="0"/>
    <x v="0"/>
    <x v="18"/>
    <x v="18"/>
    <x v="18"/>
  </r>
  <r>
    <s v="B3-7845"/>
    <s v="성창연"/>
    <x v="1"/>
    <x v="4"/>
    <x v="6"/>
    <x v="0"/>
    <x v="18"/>
    <x v="18"/>
    <x v="18"/>
  </r>
  <r>
    <s v="C4-5413"/>
    <s v="한길수"/>
    <x v="0"/>
    <x v="1"/>
    <x v="2"/>
    <x v="0"/>
    <x v="18"/>
    <x v="18"/>
    <x v="18"/>
  </r>
  <r>
    <s v="A3-9999"/>
    <s v="윤달수"/>
    <x v="0"/>
    <x v="4"/>
    <x v="6"/>
    <x v="0"/>
    <x v="19"/>
    <x v="19"/>
    <x v="19"/>
  </r>
  <r>
    <s v="B3-8541"/>
    <s v="이진원"/>
    <x v="1"/>
    <x v="4"/>
    <x v="7"/>
    <x v="0"/>
    <x v="19"/>
    <x v="19"/>
    <x v="19"/>
  </r>
  <r>
    <s v="C4-6521"/>
    <s v="이상규"/>
    <x v="0"/>
    <x v="1"/>
    <x v="2"/>
    <x v="2"/>
    <x v="19"/>
    <x v="19"/>
    <x v="19"/>
  </r>
  <r>
    <s v="A4-2584"/>
    <s v="박이원"/>
    <x v="0"/>
    <x v="1"/>
    <x v="1"/>
    <x v="0"/>
    <x v="20"/>
    <x v="20"/>
    <x v="20"/>
  </r>
  <r>
    <s v="B3-9120"/>
    <s v="유수이"/>
    <x v="1"/>
    <x v="4"/>
    <x v="10"/>
    <x v="0"/>
    <x v="20"/>
    <x v="20"/>
    <x v="20"/>
  </r>
  <r>
    <s v="C4-8541"/>
    <s v="박난영"/>
    <x v="1"/>
    <x v="1"/>
    <x v="13"/>
    <x v="0"/>
    <x v="20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3285CA-9E0D-4D3F-8598-62780D39D162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9">
    <pivotField compact="0" showAll="0"/>
    <pivotField compact="0" showAll="0"/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/>
    <pivotField dataField="1" compact="0" showAll="0"/>
    <pivotField dataField="1" compact="0" showAll="0"/>
    <pivotField compact="0" showAll="0"/>
  </pivotFields>
  <rowFields count="2">
    <field x="2"/>
    <field x="4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-1"/>
  </pageFields>
  <dataFields count="2">
    <dataField name="평균 : 본인부담금" fld="6" subtotal="average" baseField="4" baseItem="2" numFmtId="176"/>
    <dataField name="평균 : 공단부담금" fld="7" subtotal="average" baseField="4" baseItem="2" numFmtId="176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2A559-12B3-486D-A884-CBAA9C1070AD}">
  <sheetPr codeName="Sheet2"/>
  <dimension ref="A1:H37"/>
  <sheetViews>
    <sheetView topLeftCell="A4" workbookViewId="0">
      <selection activeCell="J18" sqref="J18"/>
    </sheetView>
  </sheetViews>
  <sheetFormatPr defaultRowHeight="16.5"/>
  <cols>
    <col min="1" max="1" width="13.25" bestFit="1" customWidth="1"/>
    <col min="2" max="2" width="9.875" bestFit="1" customWidth="1"/>
    <col min="3" max="3" width="10.875" bestFit="1" customWidth="1"/>
    <col min="4" max="4" width="10" bestFit="1" customWidth="1"/>
    <col min="5" max="5" width="13.125" bestFit="1" customWidth="1"/>
    <col min="6" max="6" width="9" bestFit="1" customWidth="1"/>
    <col min="7" max="7" width="13.125" bestFit="1" customWidth="1"/>
    <col min="8" max="8" width="11.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42508</v>
      </c>
      <c r="B3" s="1" t="s">
        <v>9</v>
      </c>
      <c r="C3" s="1" t="s">
        <v>10</v>
      </c>
      <c r="D3" s="1" t="s">
        <v>11</v>
      </c>
      <c r="E3" s="3">
        <v>400000</v>
      </c>
      <c r="F3" s="3">
        <v>5</v>
      </c>
      <c r="G3" s="3">
        <v>100000</v>
      </c>
      <c r="H3" s="3">
        <v>60000</v>
      </c>
    </row>
    <row r="4" spans="1:8">
      <c r="A4" s="2">
        <v>43959</v>
      </c>
      <c r="B4" s="1" t="s">
        <v>12</v>
      </c>
      <c r="C4" s="1" t="s">
        <v>10</v>
      </c>
      <c r="D4" s="1" t="s">
        <v>13</v>
      </c>
      <c r="E4" s="3">
        <v>350000</v>
      </c>
      <c r="F4" s="3">
        <v>1</v>
      </c>
      <c r="G4" s="3">
        <v>280000</v>
      </c>
      <c r="H4" s="3">
        <v>70000</v>
      </c>
    </row>
    <row r="5" spans="1:8">
      <c r="A5" s="2">
        <v>42857</v>
      </c>
      <c r="B5" s="1" t="s">
        <v>14</v>
      </c>
      <c r="C5" s="1" t="s">
        <v>10</v>
      </c>
      <c r="D5" s="1" t="s">
        <v>15</v>
      </c>
      <c r="E5" s="3">
        <v>3540000</v>
      </c>
      <c r="F5" s="3">
        <v>4</v>
      </c>
      <c r="G5" s="3">
        <v>2000000</v>
      </c>
      <c r="H5" s="3">
        <v>385000</v>
      </c>
    </row>
    <row r="6" spans="1:8">
      <c r="A6" s="2">
        <v>43594</v>
      </c>
      <c r="B6" s="1" t="s">
        <v>16</v>
      </c>
      <c r="C6" s="1" t="s">
        <v>17</v>
      </c>
      <c r="D6" s="1" t="s">
        <v>18</v>
      </c>
      <c r="E6" s="3">
        <v>1200000</v>
      </c>
      <c r="F6" s="3">
        <v>2</v>
      </c>
      <c r="G6" s="3">
        <v>750000</v>
      </c>
      <c r="H6" s="3">
        <v>225000</v>
      </c>
    </row>
    <row r="7" spans="1:8">
      <c r="A7" s="2">
        <v>42503</v>
      </c>
      <c r="B7" s="1" t="s">
        <v>19</v>
      </c>
      <c r="C7" s="1" t="s">
        <v>20</v>
      </c>
      <c r="D7" s="1" t="s">
        <v>18</v>
      </c>
      <c r="E7" s="3">
        <v>2350000</v>
      </c>
      <c r="F7" s="3">
        <v>5</v>
      </c>
      <c r="G7" s="3">
        <v>800000</v>
      </c>
      <c r="H7" s="3">
        <v>310000</v>
      </c>
    </row>
    <row r="8" spans="1:8">
      <c r="A8" s="2">
        <v>43568</v>
      </c>
      <c r="B8" s="1" t="s">
        <v>21</v>
      </c>
      <c r="C8" s="1" t="s">
        <v>22</v>
      </c>
      <c r="D8" s="1" t="s">
        <v>23</v>
      </c>
      <c r="E8" s="3">
        <v>250000</v>
      </c>
      <c r="F8" s="3">
        <v>2</v>
      </c>
      <c r="G8" s="3">
        <v>150000</v>
      </c>
      <c r="H8" s="3">
        <v>50000</v>
      </c>
    </row>
    <row r="9" spans="1:8">
      <c r="A9" s="2">
        <v>43593</v>
      </c>
      <c r="B9" s="1" t="s">
        <v>24</v>
      </c>
      <c r="C9" s="1" t="s">
        <v>25</v>
      </c>
      <c r="D9" s="1" t="s">
        <v>26</v>
      </c>
      <c r="E9" s="3">
        <v>250000</v>
      </c>
      <c r="F9" s="3">
        <v>2</v>
      </c>
      <c r="G9" s="3">
        <v>180000</v>
      </c>
      <c r="H9" s="3">
        <v>35000</v>
      </c>
    </row>
    <row r="10" spans="1:8">
      <c r="A10" s="2">
        <v>43929</v>
      </c>
      <c r="B10" s="1" t="s">
        <v>27</v>
      </c>
      <c r="C10" s="1" t="s">
        <v>10</v>
      </c>
      <c r="D10" s="1" t="s">
        <v>28</v>
      </c>
      <c r="E10" s="3">
        <v>780000</v>
      </c>
      <c r="F10" s="3">
        <v>1</v>
      </c>
      <c r="G10" s="3">
        <v>650000</v>
      </c>
      <c r="H10" s="3">
        <v>130000</v>
      </c>
    </row>
    <row r="11" spans="1:8">
      <c r="A11" s="2">
        <v>43964</v>
      </c>
      <c r="B11" s="1" t="s">
        <v>29</v>
      </c>
      <c r="C11" s="1" t="s">
        <v>22</v>
      </c>
      <c r="D11" s="1" t="s">
        <v>30</v>
      </c>
      <c r="E11" s="3">
        <v>1100000</v>
      </c>
      <c r="F11" s="3">
        <v>1</v>
      </c>
      <c r="G11" s="3">
        <v>950000</v>
      </c>
      <c r="H11" s="3">
        <v>150000</v>
      </c>
    </row>
    <row r="12" spans="1:8">
      <c r="A12" s="2">
        <v>42869</v>
      </c>
      <c r="B12" s="1" t="s">
        <v>31</v>
      </c>
      <c r="C12" s="1" t="s">
        <v>10</v>
      </c>
      <c r="D12" s="1" t="s">
        <v>30</v>
      </c>
      <c r="E12" s="3">
        <v>1950000</v>
      </c>
      <c r="F12" s="3">
        <v>4</v>
      </c>
      <c r="G12" s="3">
        <v>1000000</v>
      </c>
      <c r="H12" s="3">
        <v>237500</v>
      </c>
    </row>
    <row r="13" spans="1:8">
      <c r="A13" s="2">
        <v>42873</v>
      </c>
      <c r="B13" s="1" t="s">
        <v>32</v>
      </c>
      <c r="C13" s="1" t="s">
        <v>17</v>
      </c>
      <c r="D13" s="1" t="s">
        <v>33</v>
      </c>
      <c r="E13" s="3">
        <v>600000</v>
      </c>
      <c r="F13" s="3">
        <v>4</v>
      </c>
      <c r="G13" s="3">
        <v>300000</v>
      </c>
      <c r="H13" s="3">
        <v>75000</v>
      </c>
    </row>
    <row r="14" spans="1:8">
      <c r="A14" s="2">
        <v>42496</v>
      </c>
      <c r="B14" s="1" t="s">
        <v>34</v>
      </c>
      <c r="C14" s="1" t="s">
        <v>17</v>
      </c>
      <c r="D14" s="1" t="s">
        <v>26</v>
      </c>
      <c r="E14" s="3">
        <v>210000</v>
      </c>
      <c r="F14" s="3">
        <v>5</v>
      </c>
      <c r="G14" s="3">
        <v>50000</v>
      </c>
      <c r="H14" s="3">
        <v>32000</v>
      </c>
    </row>
    <row r="15" spans="1:8">
      <c r="A15" s="2">
        <v>43935</v>
      </c>
      <c r="B15" s="1" t="s">
        <v>35</v>
      </c>
      <c r="C15" s="1" t="s">
        <v>22</v>
      </c>
      <c r="D15" s="1" t="s">
        <v>36</v>
      </c>
      <c r="E15" s="3">
        <v>32000</v>
      </c>
      <c r="F15" s="3">
        <v>1</v>
      </c>
      <c r="G15" s="3">
        <v>20000</v>
      </c>
      <c r="H15" s="3">
        <v>12000</v>
      </c>
    </row>
    <row r="16" spans="1:8">
      <c r="A16" s="2">
        <v>42506</v>
      </c>
      <c r="B16" s="1" t="s">
        <v>37</v>
      </c>
      <c r="C16" s="1" t="s">
        <v>25</v>
      </c>
      <c r="D16" s="1" t="s">
        <v>11</v>
      </c>
      <c r="E16" s="3">
        <v>1000000</v>
      </c>
      <c r="F16" s="3">
        <v>5</v>
      </c>
      <c r="G16" s="3">
        <v>300000</v>
      </c>
      <c r="H16" s="3">
        <v>140000</v>
      </c>
    </row>
    <row r="17" spans="1:8">
      <c r="A17" s="2">
        <v>42475</v>
      </c>
      <c r="B17" s="1" t="s">
        <v>38</v>
      </c>
      <c r="C17" s="1" t="s">
        <v>10</v>
      </c>
      <c r="D17" s="1" t="s">
        <v>13</v>
      </c>
      <c r="E17" s="3">
        <v>560000</v>
      </c>
      <c r="F17" s="3">
        <v>5</v>
      </c>
      <c r="G17" s="3">
        <v>50000</v>
      </c>
      <c r="H17" s="3">
        <v>102000</v>
      </c>
    </row>
    <row r="18" spans="1:8">
      <c r="A18" s="2">
        <v>42875</v>
      </c>
      <c r="B18" s="1" t="s">
        <v>39</v>
      </c>
      <c r="C18" s="1" t="s">
        <v>25</v>
      </c>
      <c r="D18" s="1" t="s">
        <v>36</v>
      </c>
      <c r="E18" s="3">
        <v>25000</v>
      </c>
      <c r="F18" s="3">
        <v>4</v>
      </c>
      <c r="G18" s="3">
        <v>5000</v>
      </c>
      <c r="H18" s="3">
        <v>5000</v>
      </c>
    </row>
    <row r="19" spans="1:8">
      <c r="A19" s="2">
        <v>43927</v>
      </c>
      <c r="B19" s="1" t="s">
        <v>40</v>
      </c>
      <c r="C19" s="1" t="s">
        <v>22</v>
      </c>
      <c r="D19" s="1" t="s">
        <v>23</v>
      </c>
      <c r="E19" s="3">
        <v>300000</v>
      </c>
      <c r="F19" s="3">
        <v>1</v>
      </c>
      <c r="G19" s="3">
        <v>250000</v>
      </c>
      <c r="H19" s="3">
        <v>50000</v>
      </c>
    </row>
    <row r="20" spans="1:8">
      <c r="A20" s="2">
        <v>43572</v>
      </c>
      <c r="B20" s="1" t="s">
        <v>41</v>
      </c>
      <c r="C20" s="1" t="s">
        <v>17</v>
      </c>
      <c r="D20" s="1" t="s">
        <v>11</v>
      </c>
      <c r="E20" s="3">
        <v>1500000</v>
      </c>
      <c r="F20" s="3">
        <v>2</v>
      </c>
      <c r="G20" s="3">
        <v>900000</v>
      </c>
      <c r="H20" s="3">
        <v>300000</v>
      </c>
    </row>
    <row r="21" spans="1:8">
      <c r="A21" s="2">
        <v>43211</v>
      </c>
      <c r="B21" s="1" t="s">
        <v>42</v>
      </c>
      <c r="C21" s="1" t="s">
        <v>20</v>
      </c>
      <c r="D21" s="1" t="s">
        <v>36</v>
      </c>
      <c r="E21" s="3">
        <v>39000</v>
      </c>
      <c r="F21" s="3">
        <v>3</v>
      </c>
      <c r="G21" s="3">
        <v>10000</v>
      </c>
      <c r="H21" s="3">
        <v>9666</v>
      </c>
    </row>
    <row r="22" spans="1:8">
      <c r="A22" s="2">
        <v>43930</v>
      </c>
      <c r="B22" s="1" t="s">
        <v>43</v>
      </c>
      <c r="C22" s="1" t="s">
        <v>20</v>
      </c>
      <c r="D22" s="1" t="s">
        <v>18</v>
      </c>
      <c r="E22" s="3">
        <v>150000</v>
      </c>
      <c r="F22" s="3">
        <v>1</v>
      </c>
      <c r="G22" s="3">
        <v>120000</v>
      </c>
      <c r="H22" s="3">
        <v>30000</v>
      </c>
    </row>
    <row r="23" spans="1:8">
      <c r="A23" s="2">
        <v>43582</v>
      </c>
      <c r="B23" s="1" t="s">
        <v>44</v>
      </c>
      <c r="C23" s="1" t="s">
        <v>22</v>
      </c>
      <c r="D23" s="1" t="s">
        <v>26</v>
      </c>
      <c r="E23" s="3">
        <v>195000</v>
      </c>
      <c r="F23" s="3">
        <v>2</v>
      </c>
      <c r="G23" s="3">
        <v>90000</v>
      </c>
      <c r="H23" s="3">
        <v>52500</v>
      </c>
    </row>
    <row r="24" spans="1:8">
      <c r="A24" s="2">
        <v>43572</v>
      </c>
      <c r="B24" s="1" t="s">
        <v>45</v>
      </c>
      <c r="C24" s="1" t="s">
        <v>22</v>
      </c>
      <c r="D24" s="1" t="s">
        <v>28</v>
      </c>
      <c r="E24" s="3">
        <v>1860000</v>
      </c>
      <c r="F24" s="3">
        <v>2</v>
      </c>
      <c r="G24" s="3">
        <v>1300000</v>
      </c>
      <c r="H24" s="3">
        <v>280000</v>
      </c>
    </row>
    <row r="25" spans="1:8">
      <c r="A25" s="2">
        <v>43611</v>
      </c>
      <c r="B25" s="1" t="s">
        <v>46</v>
      </c>
      <c r="C25" s="1" t="s">
        <v>25</v>
      </c>
      <c r="D25" s="1" t="s">
        <v>47</v>
      </c>
      <c r="E25" s="3">
        <v>50000</v>
      </c>
      <c r="F25" s="3">
        <v>2</v>
      </c>
      <c r="G25" s="3">
        <v>20000</v>
      </c>
      <c r="H25" s="3">
        <v>15000</v>
      </c>
    </row>
    <row r="26" spans="1:8">
      <c r="A26" s="2">
        <v>43935</v>
      </c>
      <c r="B26" s="1" t="s">
        <v>48</v>
      </c>
      <c r="C26" s="1" t="s">
        <v>17</v>
      </c>
      <c r="D26" s="1" t="s">
        <v>28</v>
      </c>
      <c r="E26" s="3">
        <v>1235000</v>
      </c>
      <c r="F26" s="3">
        <v>1</v>
      </c>
      <c r="G26" s="3">
        <v>1000000</v>
      </c>
      <c r="H26" s="3">
        <v>235000</v>
      </c>
    </row>
    <row r="27" spans="1:8">
      <c r="A27" s="2">
        <v>43197</v>
      </c>
      <c r="B27" s="1" t="s">
        <v>49</v>
      </c>
      <c r="C27" s="1" t="s">
        <v>25</v>
      </c>
      <c r="D27" s="1" t="s">
        <v>11</v>
      </c>
      <c r="E27" s="3">
        <v>3000000</v>
      </c>
      <c r="F27" s="3">
        <v>3</v>
      </c>
      <c r="G27" s="3">
        <v>2300000</v>
      </c>
      <c r="H27" s="3">
        <v>233333</v>
      </c>
    </row>
    <row r="28" spans="1:8">
      <c r="A28" s="2">
        <v>43608</v>
      </c>
      <c r="B28" s="1" t="s">
        <v>50</v>
      </c>
      <c r="C28" s="1" t="s">
        <v>17</v>
      </c>
      <c r="D28" s="1" t="s">
        <v>51</v>
      </c>
      <c r="E28" s="3">
        <v>250000</v>
      </c>
      <c r="F28" s="3">
        <v>2</v>
      </c>
      <c r="G28" s="3">
        <v>100000</v>
      </c>
      <c r="H28" s="3">
        <v>75000</v>
      </c>
    </row>
    <row r="29" spans="1:8">
      <c r="A29" s="2">
        <v>43227</v>
      </c>
      <c r="B29" s="1" t="s">
        <v>52</v>
      </c>
      <c r="C29" s="1" t="s">
        <v>20</v>
      </c>
      <c r="D29" s="1" t="s">
        <v>13</v>
      </c>
      <c r="E29" s="3">
        <v>990000</v>
      </c>
      <c r="F29" s="3">
        <v>3</v>
      </c>
      <c r="G29" s="3">
        <v>560000</v>
      </c>
      <c r="H29" s="3">
        <v>143333</v>
      </c>
    </row>
    <row r="30" spans="1:8">
      <c r="A30" s="2">
        <v>42826</v>
      </c>
      <c r="B30" s="1" t="s">
        <v>53</v>
      </c>
      <c r="C30" s="1" t="s">
        <v>20</v>
      </c>
      <c r="D30" s="1" t="s">
        <v>15</v>
      </c>
      <c r="E30" s="3">
        <v>2300000</v>
      </c>
      <c r="F30" s="3">
        <v>4</v>
      </c>
      <c r="G30" s="3">
        <v>700000</v>
      </c>
      <c r="H30" s="3">
        <v>400000</v>
      </c>
    </row>
    <row r="32" spans="1:8">
      <c r="A32" t="s">
        <v>257</v>
      </c>
    </row>
    <row r="33" spans="1:5">
      <c r="A33" t="b">
        <f>AND( LEFT(B3,1)="A", E3&gt;= 1000000, F3&gt;=AVERAGE($F$3:$F$30) )</f>
        <v>0</v>
      </c>
    </row>
    <row r="35" spans="1:5">
      <c r="A35" s="1" t="s">
        <v>3</v>
      </c>
      <c r="B35" s="1" t="s">
        <v>4</v>
      </c>
      <c r="C35" s="1" t="s">
        <v>5</v>
      </c>
      <c r="D35" s="1" t="s">
        <v>6</v>
      </c>
      <c r="E35" s="1" t="s">
        <v>8</v>
      </c>
    </row>
    <row r="36" spans="1:5">
      <c r="A36" s="1" t="s">
        <v>10</v>
      </c>
      <c r="B36" s="1" t="s">
        <v>15</v>
      </c>
      <c r="C36" s="3">
        <v>3540000</v>
      </c>
      <c r="D36" s="3">
        <v>4</v>
      </c>
      <c r="E36" s="3">
        <v>385000</v>
      </c>
    </row>
    <row r="37" spans="1:5">
      <c r="A37" s="1" t="s">
        <v>10</v>
      </c>
      <c r="B37" s="1" t="s">
        <v>30</v>
      </c>
      <c r="C37" s="3">
        <v>1950000</v>
      </c>
      <c r="D37" s="3">
        <v>4</v>
      </c>
      <c r="E37" s="3">
        <v>237500</v>
      </c>
    </row>
  </sheetData>
  <phoneticPr fontId="1" type="noConversion"/>
  <conditionalFormatting sqref="A3:H30">
    <cfRule type="expression" dxfId="0" priority="1">
      <formula>AND( $F3&gt;=4, $H3&gt;= LARGE($H$3:$H$30,5))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FA3B2C-4662-4E20-B7B1-2F44A889CD8E}">
  <sheetPr codeName="Sheet3"/>
  <dimension ref="A1:H43"/>
  <sheetViews>
    <sheetView zoomScaleNormal="100" workbookViewId="0">
      <selection activeCell="D14" sqref="D14"/>
    </sheetView>
  </sheetViews>
  <sheetFormatPr defaultRowHeight="16.5"/>
  <cols>
    <col min="1" max="8" width="13.625" customWidth="1"/>
  </cols>
  <sheetData>
    <row r="1" spans="1:8">
      <c r="A1" t="s">
        <v>0</v>
      </c>
    </row>
    <row r="2" spans="1:8">
      <c r="A2" s="15" t="s">
        <v>195</v>
      </c>
      <c r="B2" s="15" t="s">
        <v>196</v>
      </c>
      <c r="C2" s="15" t="s">
        <v>3</v>
      </c>
      <c r="D2" s="15" t="s">
        <v>197</v>
      </c>
      <c r="E2" s="15" t="s">
        <v>198</v>
      </c>
      <c r="F2" s="15" t="s">
        <v>199</v>
      </c>
      <c r="G2" s="15" t="s">
        <v>200</v>
      </c>
      <c r="H2" s="16" t="s">
        <v>201</v>
      </c>
    </row>
    <row r="3" spans="1:8">
      <c r="A3" s="17">
        <v>42837</v>
      </c>
      <c r="B3" s="18" t="s">
        <v>202</v>
      </c>
      <c r="C3" s="18" t="s">
        <v>10</v>
      </c>
      <c r="D3" s="18" t="s">
        <v>203</v>
      </c>
      <c r="E3" s="19">
        <v>3540000</v>
      </c>
      <c r="F3" s="19">
        <v>4</v>
      </c>
      <c r="G3" s="19">
        <v>2000000</v>
      </c>
      <c r="H3" s="20">
        <v>385000</v>
      </c>
    </row>
    <row r="4" spans="1:8">
      <c r="A4" s="21">
        <v>42837</v>
      </c>
      <c r="B4" s="22" t="s">
        <v>204</v>
      </c>
      <c r="C4" s="22" t="s">
        <v>22</v>
      </c>
      <c r="D4" s="22" t="s">
        <v>203</v>
      </c>
      <c r="E4" s="23">
        <v>2300000</v>
      </c>
      <c r="F4" s="23">
        <v>4</v>
      </c>
      <c r="G4" s="23">
        <v>700000</v>
      </c>
      <c r="H4" s="24">
        <v>400000</v>
      </c>
    </row>
    <row r="5" spans="1:8">
      <c r="A5" s="17">
        <v>43973</v>
      </c>
      <c r="B5" s="18" t="s">
        <v>205</v>
      </c>
      <c r="C5" s="18" t="s">
        <v>22</v>
      </c>
      <c r="D5" s="18" t="s">
        <v>206</v>
      </c>
      <c r="E5" s="19">
        <v>1100000</v>
      </c>
      <c r="F5" s="19">
        <v>1</v>
      </c>
      <c r="G5" s="19">
        <v>950000</v>
      </c>
      <c r="H5" s="20">
        <v>150000</v>
      </c>
    </row>
    <row r="6" spans="1:8">
      <c r="A6" s="21">
        <v>42839</v>
      </c>
      <c r="B6" s="22" t="s">
        <v>207</v>
      </c>
      <c r="C6" s="22" t="s">
        <v>25</v>
      </c>
      <c r="D6" s="22" t="s">
        <v>206</v>
      </c>
      <c r="E6" s="23">
        <v>1950000</v>
      </c>
      <c r="F6" s="23">
        <v>4</v>
      </c>
      <c r="G6" s="23">
        <v>1000000</v>
      </c>
      <c r="H6" s="24">
        <v>237500</v>
      </c>
    </row>
    <row r="7" spans="1:8">
      <c r="A7" s="17">
        <v>42883</v>
      </c>
      <c r="B7" s="18" t="s">
        <v>208</v>
      </c>
      <c r="C7" s="18" t="s">
        <v>10</v>
      </c>
      <c r="D7" s="18" t="s">
        <v>206</v>
      </c>
      <c r="E7" s="19">
        <v>1950000</v>
      </c>
      <c r="F7" s="19">
        <v>4</v>
      </c>
      <c r="G7" s="19">
        <v>1000000</v>
      </c>
      <c r="H7" s="20">
        <v>237500</v>
      </c>
    </row>
    <row r="8" spans="1:8">
      <c r="A8" s="21">
        <v>43947</v>
      </c>
      <c r="B8" s="22" t="s">
        <v>209</v>
      </c>
      <c r="C8" s="22" t="s">
        <v>17</v>
      </c>
      <c r="D8" s="22" t="s">
        <v>206</v>
      </c>
      <c r="E8" s="23">
        <v>1100000</v>
      </c>
      <c r="F8" s="23">
        <v>1</v>
      </c>
      <c r="G8" s="23">
        <v>950000</v>
      </c>
      <c r="H8" s="24">
        <v>150000</v>
      </c>
    </row>
    <row r="9" spans="1:8">
      <c r="A9" s="17">
        <v>43610</v>
      </c>
      <c r="B9" s="18" t="s">
        <v>210</v>
      </c>
      <c r="C9" s="18" t="s">
        <v>10</v>
      </c>
      <c r="D9" s="18" t="s">
        <v>211</v>
      </c>
      <c r="E9" s="19">
        <v>50000</v>
      </c>
      <c r="F9" s="19">
        <v>2</v>
      </c>
      <c r="G9" s="19">
        <v>20000</v>
      </c>
      <c r="H9" s="20">
        <v>15000</v>
      </c>
    </row>
    <row r="10" spans="1:8">
      <c r="A10" s="21">
        <v>43605</v>
      </c>
      <c r="B10" s="22" t="s">
        <v>212</v>
      </c>
      <c r="C10" s="22" t="s">
        <v>25</v>
      </c>
      <c r="D10" s="22" t="s">
        <v>211</v>
      </c>
      <c r="E10" s="23">
        <v>50000</v>
      </c>
      <c r="F10" s="23">
        <v>2</v>
      </c>
      <c r="G10" s="23">
        <v>20000</v>
      </c>
      <c r="H10" s="24">
        <v>15000</v>
      </c>
    </row>
    <row r="11" spans="1:8">
      <c r="A11" s="17">
        <v>43205</v>
      </c>
      <c r="B11" s="18" t="s">
        <v>213</v>
      </c>
      <c r="C11" s="18" t="s">
        <v>25</v>
      </c>
      <c r="D11" s="18" t="s">
        <v>214</v>
      </c>
      <c r="E11" s="19">
        <v>3000000</v>
      </c>
      <c r="F11" s="19">
        <v>3</v>
      </c>
      <c r="G11" s="19">
        <v>2300000</v>
      </c>
      <c r="H11" s="20">
        <v>233333.33333333299</v>
      </c>
    </row>
    <row r="12" spans="1:8">
      <c r="A12" s="21">
        <v>43576</v>
      </c>
      <c r="B12" s="22" t="s">
        <v>215</v>
      </c>
      <c r="C12" s="22" t="s">
        <v>17</v>
      </c>
      <c r="D12" s="22" t="s">
        <v>214</v>
      </c>
      <c r="E12" s="23">
        <v>1500000</v>
      </c>
      <c r="F12" s="23">
        <v>2</v>
      </c>
      <c r="G12" s="23">
        <v>900000</v>
      </c>
      <c r="H12" s="24">
        <v>300000</v>
      </c>
    </row>
    <row r="13" spans="1:8">
      <c r="A13" s="17">
        <v>42473</v>
      </c>
      <c r="B13" s="18" t="s">
        <v>216</v>
      </c>
      <c r="C13" s="18" t="s">
        <v>22</v>
      </c>
      <c r="D13" s="18" t="s">
        <v>214</v>
      </c>
      <c r="E13" s="19">
        <v>1000000</v>
      </c>
      <c r="F13" s="19">
        <v>5</v>
      </c>
      <c r="G13" s="19">
        <v>300000</v>
      </c>
      <c r="H13" s="20">
        <v>140000</v>
      </c>
    </row>
    <row r="14" spans="1:8">
      <c r="A14" s="21">
        <v>42474</v>
      </c>
      <c r="B14" s="22" t="s">
        <v>217</v>
      </c>
      <c r="C14" s="22" t="s">
        <v>10</v>
      </c>
      <c r="D14" s="22" t="s">
        <v>214</v>
      </c>
      <c r="E14" s="23">
        <v>1000000</v>
      </c>
      <c r="F14" s="23">
        <v>5</v>
      </c>
      <c r="G14" s="23">
        <v>300000</v>
      </c>
      <c r="H14" s="24">
        <v>140000</v>
      </c>
    </row>
    <row r="15" spans="1:8">
      <c r="A15" s="17">
        <v>42486</v>
      </c>
      <c r="B15" s="18" t="s">
        <v>218</v>
      </c>
      <c r="C15" s="18" t="s">
        <v>20</v>
      </c>
      <c r="D15" s="18" t="s">
        <v>214</v>
      </c>
      <c r="E15" s="19">
        <v>400000</v>
      </c>
      <c r="F15" s="19">
        <v>5</v>
      </c>
      <c r="G15" s="19">
        <v>100000</v>
      </c>
      <c r="H15" s="20">
        <v>60000</v>
      </c>
    </row>
    <row r="16" spans="1:8">
      <c r="A16" s="21">
        <v>42506</v>
      </c>
      <c r="B16" s="22" t="s">
        <v>219</v>
      </c>
      <c r="C16" s="22" t="s">
        <v>22</v>
      </c>
      <c r="D16" s="22" t="s">
        <v>214</v>
      </c>
      <c r="E16" s="23">
        <v>400000</v>
      </c>
      <c r="F16" s="23">
        <v>5</v>
      </c>
      <c r="G16" s="23">
        <v>100000</v>
      </c>
      <c r="H16" s="24">
        <v>60000</v>
      </c>
    </row>
    <row r="17" spans="1:8">
      <c r="A17" s="17">
        <v>43594</v>
      </c>
      <c r="B17" s="18" t="s">
        <v>220</v>
      </c>
      <c r="C17" s="18" t="s">
        <v>17</v>
      </c>
      <c r="D17" s="18" t="s">
        <v>221</v>
      </c>
      <c r="E17" s="19">
        <v>250000</v>
      </c>
      <c r="F17" s="19">
        <v>2</v>
      </c>
      <c r="G17" s="19">
        <v>100000</v>
      </c>
      <c r="H17" s="20">
        <v>75000</v>
      </c>
    </row>
    <row r="18" spans="1:8">
      <c r="A18" s="21">
        <v>42494</v>
      </c>
      <c r="B18" s="22" t="s">
        <v>222</v>
      </c>
      <c r="C18" s="22" t="s">
        <v>20</v>
      </c>
      <c r="D18" s="22" t="s">
        <v>223</v>
      </c>
      <c r="E18" s="23">
        <v>2350000</v>
      </c>
      <c r="F18" s="23">
        <v>5</v>
      </c>
      <c r="G18" s="23">
        <v>800000</v>
      </c>
      <c r="H18" s="24">
        <v>310000</v>
      </c>
    </row>
    <row r="19" spans="1:8">
      <c r="A19" s="17">
        <v>43587</v>
      </c>
      <c r="B19" s="18" t="s">
        <v>224</v>
      </c>
      <c r="C19" s="18" t="s">
        <v>17</v>
      </c>
      <c r="D19" s="18" t="s">
        <v>223</v>
      </c>
      <c r="E19" s="19">
        <v>1200000</v>
      </c>
      <c r="F19" s="19">
        <v>2</v>
      </c>
      <c r="G19" s="19">
        <v>750000</v>
      </c>
      <c r="H19" s="20">
        <v>225000</v>
      </c>
    </row>
    <row r="20" spans="1:8">
      <c r="A20" s="21">
        <v>43981</v>
      </c>
      <c r="B20" s="22" t="s">
        <v>225</v>
      </c>
      <c r="C20" s="22" t="s">
        <v>10</v>
      </c>
      <c r="D20" s="22" t="s">
        <v>223</v>
      </c>
      <c r="E20" s="23">
        <v>150000</v>
      </c>
      <c r="F20" s="23">
        <v>1</v>
      </c>
      <c r="G20" s="23">
        <v>120000</v>
      </c>
      <c r="H20" s="24">
        <v>30000</v>
      </c>
    </row>
    <row r="21" spans="1:8">
      <c r="A21" s="17">
        <v>43980</v>
      </c>
      <c r="B21" s="18" t="s">
        <v>226</v>
      </c>
      <c r="C21" s="18" t="s">
        <v>20</v>
      </c>
      <c r="D21" s="18" t="s">
        <v>223</v>
      </c>
      <c r="E21" s="19">
        <v>150000</v>
      </c>
      <c r="F21" s="19">
        <v>1</v>
      </c>
      <c r="G21" s="19">
        <v>120000</v>
      </c>
      <c r="H21" s="20">
        <v>30000</v>
      </c>
    </row>
    <row r="22" spans="1:8">
      <c r="A22" s="21">
        <v>43591</v>
      </c>
      <c r="B22" s="22" t="s">
        <v>227</v>
      </c>
      <c r="C22" s="22" t="s">
        <v>25</v>
      </c>
      <c r="D22" s="22" t="s">
        <v>228</v>
      </c>
      <c r="E22" s="23">
        <v>250000</v>
      </c>
      <c r="F22" s="23">
        <v>2</v>
      </c>
      <c r="G22" s="23">
        <v>180000</v>
      </c>
      <c r="H22" s="24">
        <v>35000</v>
      </c>
    </row>
    <row r="23" spans="1:8">
      <c r="A23" s="17">
        <v>42510</v>
      </c>
      <c r="B23" s="18" t="s">
        <v>229</v>
      </c>
      <c r="C23" s="18" t="s">
        <v>22</v>
      </c>
      <c r="D23" s="18" t="s">
        <v>228</v>
      </c>
      <c r="E23" s="19">
        <v>210000</v>
      </c>
      <c r="F23" s="19">
        <v>5</v>
      </c>
      <c r="G23" s="19">
        <v>50000</v>
      </c>
      <c r="H23" s="20">
        <v>32000</v>
      </c>
    </row>
    <row r="24" spans="1:8">
      <c r="A24" s="21">
        <v>43584</v>
      </c>
      <c r="B24" s="22" t="s">
        <v>230</v>
      </c>
      <c r="C24" s="22" t="s">
        <v>17</v>
      </c>
      <c r="D24" s="22" t="s">
        <v>228</v>
      </c>
      <c r="E24" s="23">
        <v>195000</v>
      </c>
      <c r="F24" s="23">
        <v>2</v>
      </c>
      <c r="G24" s="23">
        <v>90000</v>
      </c>
      <c r="H24" s="24">
        <v>52500</v>
      </c>
    </row>
    <row r="25" spans="1:8">
      <c r="A25" s="17">
        <v>43606</v>
      </c>
      <c r="B25" s="18" t="s">
        <v>231</v>
      </c>
      <c r="C25" s="18" t="s">
        <v>22</v>
      </c>
      <c r="D25" s="18" t="s">
        <v>228</v>
      </c>
      <c r="E25" s="19">
        <v>195000</v>
      </c>
      <c r="F25" s="19">
        <v>2</v>
      </c>
      <c r="G25" s="19">
        <v>90000</v>
      </c>
      <c r="H25" s="20">
        <v>52500</v>
      </c>
    </row>
    <row r="26" spans="1:8">
      <c r="A26" s="25">
        <v>43604</v>
      </c>
      <c r="B26" s="26" t="s">
        <v>232</v>
      </c>
      <c r="C26" s="26" t="s">
        <v>25</v>
      </c>
      <c r="D26" s="26" t="s">
        <v>228</v>
      </c>
      <c r="E26" s="27">
        <v>250000</v>
      </c>
      <c r="F26" s="27">
        <v>2</v>
      </c>
      <c r="G26" s="27">
        <v>180000</v>
      </c>
      <c r="H26" s="11">
        <v>35000</v>
      </c>
    </row>
    <row r="27" spans="1:8">
      <c r="A27" s="28">
        <v>42849</v>
      </c>
      <c r="B27" s="29" t="s">
        <v>233</v>
      </c>
      <c r="C27" s="29" t="s">
        <v>25</v>
      </c>
      <c r="D27" s="29" t="s">
        <v>234</v>
      </c>
      <c r="E27" s="30">
        <v>25000</v>
      </c>
      <c r="F27" s="30">
        <v>4</v>
      </c>
      <c r="G27" s="30">
        <v>5000</v>
      </c>
      <c r="H27" s="31">
        <v>5000</v>
      </c>
    </row>
    <row r="28" spans="1:8">
      <c r="A28" s="21">
        <v>43201</v>
      </c>
      <c r="B28" s="22" t="s">
        <v>235</v>
      </c>
      <c r="C28" s="22" t="s">
        <v>20</v>
      </c>
      <c r="D28" s="22" t="s">
        <v>234</v>
      </c>
      <c r="E28" s="23">
        <v>39000</v>
      </c>
      <c r="F28" s="23">
        <v>3</v>
      </c>
      <c r="G28" s="23">
        <v>10000</v>
      </c>
      <c r="H28" s="24">
        <v>9666.6666666666697</v>
      </c>
    </row>
    <row r="29" spans="1:8">
      <c r="A29" s="17">
        <v>43922</v>
      </c>
      <c r="B29" s="18" t="s">
        <v>236</v>
      </c>
      <c r="C29" s="18" t="s">
        <v>17</v>
      </c>
      <c r="D29" s="18" t="s">
        <v>234</v>
      </c>
      <c r="E29" s="19">
        <v>32000</v>
      </c>
      <c r="F29" s="19">
        <v>1</v>
      </c>
      <c r="G29" s="19">
        <v>20000</v>
      </c>
      <c r="H29" s="20">
        <v>12000</v>
      </c>
    </row>
    <row r="30" spans="1:8">
      <c r="A30" s="21">
        <v>43963</v>
      </c>
      <c r="B30" s="22" t="s">
        <v>237</v>
      </c>
      <c r="C30" s="22" t="s">
        <v>25</v>
      </c>
      <c r="D30" s="22" t="s">
        <v>234</v>
      </c>
      <c r="E30" s="23">
        <v>32000</v>
      </c>
      <c r="F30" s="23">
        <v>1</v>
      </c>
      <c r="G30" s="23">
        <v>20000</v>
      </c>
      <c r="H30" s="24">
        <v>12000</v>
      </c>
    </row>
    <row r="31" spans="1:8">
      <c r="A31" s="17">
        <v>42868</v>
      </c>
      <c r="B31" s="18" t="s">
        <v>238</v>
      </c>
      <c r="C31" s="18" t="s">
        <v>17</v>
      </c>
      <c r="D31" s="18" t="s">
        <v>234</v>
      </c>
      <c r="E31" s="19">
        <v>25000</v>
      </c>
      <c r="F31" s="19">
        <v>4</v>
      </c>
      <c r="G31" s="19">
        <v>5000</v>
      </c>
      <c r="H31" s="20">
        <v>5000</v>
      </c>
    </row>
    <row r="32" spans="1:8">
      <c r="A32" s="21">
        <v>43557</v>
      </c>
      <c r="B32" s="22" t="s">
        <v>239</v>
      </c>
      <c r="C32" s="22" t="s">
        <v>22</v>
      </c>
      <c r="D32" s="22" t="s">
        <v>240</v>
      </c>
      <c r="E32" s="23">
        <v>250000</v>
      </c>
      <c r="F32" s="23">
        <v>2</v>
      </c>
      <c r="G32" s="23">
        <v>150000</v>
      </c>
      <c r="H32" s="24">
        <v>50000</v>
      </c>
    </row>
    <row r="33" spans="1:8">
      <c r="A33" s="17">
        <v>43949</v>
      </c>
      <c r="B33" s="18" t="s">
        <v>241</v>
      </c>
      <c r="C33" s="18" t="s">
        <v>22</v>
      </c>
      <c r="D33" s="18" t="s">
        <v>240</v>
      </c>
      <c r="E33" s="19">
        <v>300000</v>
      </c>
      <c r="F33" s="19">
        <v>1</v>
      </c>
      <c r="G33" s="19">
        <v>250000</v>
      </c>
      <c r="H33" s="20">
        <v>50000</v>
      </c>
    </row>
    <row r="34" spans="1:8">
      <c r="A34" s="21">
        <v>43923</v>
      </c>
      <c r="B34" s="22" t="s">
        <v>242</v>
      </c>
      <c r="C34" s="22" t="s">
        <v>17</v>
      </c>
      <c r="D34" s="22" t="s">
        <v>240</v>
      </c>
      <c r="E34" s="23">
        <v>300000</v>
      </c>
      <c r="F34" s="23">
        <v>1</v>
      </c>
      <c r="G34" s="23">
        <v>250000</v>
      </c>
      <c r="H34" s="24">
        <v>50000</v>
      </c>
    </row>
    <row r="35" spans="1:8">
      <c r="A35" s="17">
        <v>43924</v>
      </c>
      <c r="B35" s="18" t="s">
        <v>243</v>
      </c>
      <c r="C35" s="18" t="s">
        <v>17</v>
      </c>
      <c r="D35" s="18" t="s">
        <v>244</v>
      </c>
      <c r="E35" s="19">
        <v>1235000</v>
      </c>
      <c r="F35" s="19">
        <v>1</v>
      </c>
      <c r="G35" s="19">
        <v>1000000</v>
      </c>
      <c r="H35" s="20">
        <v>235000</v>
      </c>
    </row>
    <row r="36" spans="1:8">
      <c r="A36" s="21">
        <v>43945</v>
      </c>
      <c r="B36" s="22" t="s">
        <v>245</v>
      </c>
      <c r="C36" s="22" t="s">
        <v>10</v>
      </c>
      <c r="D36" s="22" t="s">
        <v>244</v>
      </c>
      <c r="E36" s="23">
        <v>780000</v>
      </c>
      <c r="F36" s="23">
        <v>1</v>
      </c>
      <c r="G36" s="23">
        <v>650000</v>
      </c>
      <c r="H36" s="24">
        <v>130000</v>
      </c>
    </row>
    <row r="37" spans="1:8">
      <c r="A37" s="17">
        <v>43587</v>
      </c>
      <c r="B37" s="18" t="s">
        <v>246</v>
      </c>
      <c r="C37" s="18" t="s">
        <v>22</v>
      </c>
      <c r="D37" s="18" t="s">
        <v>244</v>
      </c>
      <c r="E37" s="19">
        <v>1860000</v>
      </c>
      <c r="F37" s="19">
        <v>2</v>
      </c>
      <c r="G37" s="19">
        <v>1300000</v>
      </c>
      <c r="H37" s="20">
        <v>280000</v>
      </c>
    </row>
    <row r="38" spans="1:8">
      <c r="A38" s="21">
        <v>43943</v>
      </c>
      <c r="B38" s="22" t="s">
        <v>247</v>
      </c>
      <c r="C38" s="22" t="s">
        <v>25</v>
      </c>
      <c r="D38" s="22" t="s">
        <v>244</v>
      </c>
      <c r="E38" s="23">
        <v>780000</v>
      </c>
      <c r="F38" s="23">
        <v>1</v>
      </c>
      <c r="G38" s="23">
        <v>650000</v>
      </c>
      <c r="H38" s="24">
        <v>130000</v>
      </c>
    </row>
    <row r="39" spans="1:8">
      <c r="A39" s="17">
        <v>43596</v>
      </c>
      <c r="B39" s="18" t="s">
        <v>248</v>
      </c>
      <c r="C39" s="18" t="s">
        <v>22</v>
      </c>
      <c r="D39" s="18" t="s">
        <v>244</v>
      </c>
      <c r="E39" s="19">
        <v>1860000</v>
      </c>
      <c r="F39" s="19">
        <v>2</v>
      </c>
      <c r="G39" s="19">
        <v>1300000</v>
      </c>
      <c r="H39" s="20">
        <v>280000</v>
      </c>
    </row>
    <row r="40" spans="1:8">
      <c r="A40" s="21">
        <v>42841</v>
      </c>
      <c r="B40" s="22" t="s">
        <v>249</v>
      </c>
      <c r="C40" s="22" t="s">
        <v>20</v>
      </c>
      <c r="D40" s="22" t="s">
        <v>250</v>
      </c>
      <c r="E40" s="23">
        <v>600000</v>
      </c>
      <c r="F40" s="23">
        <v>4</v>
      </c>
      <c r="G40" s="23">
        <v>300000</v>
      </c>
      <c r="H40" s="24">
        <v>75000</v>
      </c>
    </row>
    <row r="41" spans="1:8">
      <c r="A41" s="17">
        <v>42488</v>
      </c>
      <c r="B41" s="18" t="s">
        <v>251</v>
      </c>
      <c r="C41" s="18" t="s">
        <v>10</v>
      </c>
      <c r="D41" s="18" t="s">
        <v>252</v>
      </c>
      <c r="E41" s="19">
        <v>560000</v>
      </c>
      <c r="F41" s="19">
        <v>5</v>
      </c>
      <c r="G41" s="19">
        <v>50000</v>
      </c>
      <c r="H41" s="20">
        <v>102000</v>
      </c>
    </row>
    <row r="42" spans="1:8">
      <c r="A42" s="21">
        <v>43925</v>
      </c>
      <c r="B42" s="22" t="s">
        <v>253</v>
      </c>
      <c r="C42" s="22" t="s">
        <v>20</v>
      </c>
      <c r="D42" s="22" t="s">
        <v>252</v>
      </c>
      <c r="E42" s="23">
        <v>350000</v>
      </c>
      <c r="F42" s="23">
        <v>1</v>
      </c>
      <c r="G42" s="23">
        <v>280000</v>
      </c>
      <c r="H42" s="24">
        <v>70000</v>
      </c>
    </row>
    <row r="43" spans="1:8">
      <c r="A43" s="28">
        <v>43214</v>
      </c>
      <c r="B43" s="29" t="s">
        <v>254</v>
      </c>
      <c r="C43" s="29" t="s">
        <v>20</v>
      </c>
      <c r="D43" s="29" t="s">
        <v>252</v>
      </c>
      <c r="E43" s="30">
        <v>990000</v>
      </c>
      <c r="F43" s="30">
        <v>3</v>
      </c>
      <c r="G43" s="30">
        <v>560000</v>
      </c>
      <c r="H43" s="31">
        <v>143333.33333333299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4294967292" r:id="rId1"/>
  <headerFooter>
    <oddFooter>&amp;C&amp;P페이지</oddFooter>
  </headerFooter>
  <rowBreaks count="1" manualBreakCount="1">
    <brk id="26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79D32-9378-4826-9D7C-079EAF0BAF63}">
  <sheetPr codeName="Sheet4"/>
  <dimension ref="A1:I37"/>
  <sheetViews>
    <sheetView workbookViewId="0">
      <selection activeCell="I3" sqref="I3:I28"/>
    </sheetView>
  </sheetViews>
  <sheetFormatPr defaultRowHeight="16.5"/>
  <cols>
    <col min="1" max="1" width="11" bestFit="1" customWidth="1"/>
    <col min="2" max="2" width="11.125" bestFit="1" customWidth="1"/>
    <col min="3" max="3" width="9.375" customWidth="1"/>
    <col min="4" max="4" width="11.875" bestFit="1" customWidth="1"/>
    <col min="5" max="5" width="18.625" bestFit="1" customWidth="1"/>
    <col min="6" max="6" width="8.5" customWidth="1"/>
    <col min="7" max="7" width="9.75" customWidth="1"/>
    <col min="8" max="8" width="9.625" customWidth="1"/>
    <col min="9" max="9" width="13" bestFit="1" customWidth="1"/>
  </cols>
  <sheetData>
    <row r="1" spans="1:9">
      <c r="A1" t="s">
        <v>0</v>
      </c>
      <c r="H1" s="4" t="s">
        <v>54</v>
      </c>
      <c r="I1" s="5">
        <v>44562</v>
      </c>
    </row>
    <row r="2" spans="1:9">
      <c r="A2" s="1" t="s">
        <v>55</v>
      </c>
      <c r="B2" s="1" t="s">
        <v>56</v>
      </c>
      <c r="C2" s="1" t="s">
        <v>57</v>
      </c>
      <c r="D2" s="1" t="s">
        <v>58</v>
      </c>
      <c r="E2" s="1" t="s">
        <v>59</v>
      </c>
      <c r="F2" s="1" t="s">
        <v>60</v>
      </c>
      <c r="G2" s="6" t="s">
        <v>61</v>
      </c>
      <c r="H2" s="6" t="s">
        <v>62</v>
      </c>
      <c r="I2" s="6" t="s">
        <v>63</v>
      </c>
    </row>
    <row r="3" spans="1:9">
      <c r="A3" s="1" t="s">
        <v>64</v>
      </c>
      <c r="B3" s="2">
        <v>24211</v>
      </c>
      <c r="C3" s="1" t="s">
        <v>65</v>
      </c>
      <c r="D3" s="7">
        <v>2500000</v>
      </c>
      <c r="E3" s="8">
        <v>20</v>
      </c>
      <c r="F3" s="9">
        <v>0.05</v>
      </c>
      <c r="G3" s="1" t="str">
        <f>IF( AND(YEAR($I$1)-YEAR(B3) &gt;= 25, D3 &lt; 3000000), "적격", IF( AND(YEAR($I$1)-YEAR(B3) &gt;= 35, D3 &lt; 50000000), "보류","자격미달"))</f>
        <v>적격</v>
      </c>
      <c r="H3" s="10" t="str">
        <f>VLOOKUP(PMT(F3/10,E3,-D3),$A$32:$B$35,2)</f>
        <v>보통</v>
      </c>
      <c r="I3" s="1" t="str" cm="1">
        <f t="array" ref="I3">fn담보여부(D3,E3)</f>
        <v/>
      </c>
    </row>
    <row r="4" spans="1:9">
      <c r="A4" s="1" t="s">
        <v>66</v>
      </c>
      <c r="B4" s="2">
        <v>35347</v>
      </c>
      <c r="C4" s="1" t="s">
        <v>67</v>
      </c>
      <c r="D4" s="7">
        <v>3500000</v>
      </c>
      <c r="E4" s="8">
        <v>40</v>
      </c>
      <c r="F4" s="9">
        <v>0.02</v>
      </c>
      <c r="G4" s="1" t="str">
        <f t="shared" ref="G4:G28" si="0">IF( AND(YEAR($I$1)-YEAR(B4) &gt;= 25, D4 &lt; 3000000), "적격", IF( AND(YEAR($I$1)-YEAR(B4) &gt;= 35, D4 &lt; 50000000), "보류","자격미달"))</f>
        <v>자격미달</v>
      </c>
      <c r="H4" s="10" t="str">
        <f t="shared" ref="H4:H28" si="1">VLOOKUP(PMT(F4/10,E4,-D4),$A$32:$B$35,2)</f>
        <v>적음</v>
      </c>
      <c r="I4" s="1" t="str" cm="1">
        <f t="array" ref="I4">fn담보여부(D4,E4)</f>
        <v/>
      </c>
    </row>
    <row r="5" spans="1:9">
      <c r="A5" s="1" t="s">
        <v>68</v>
      </c>
      <c r="B5" s="2">
        <v>24624</v>
      </c>
      <c r="C5" s="1" t="s">
        <v>69</v>
      </c>
      <c r="D5" s="7">
        <v>50000000</v>
      </c>
      <c r="E5" s="8">
        <v>60</v>
      </c>
      <c r="F5" s="9">
        <v>0.05</v>
      </c>
      <c r="G5" s="1" t="str">
        <f t="shared" si="0"/>
        <v>자격미달</v>
      </c>
      <c r="H5" s="10" t="str">
        <f t="shared" si="1"/>
        <v>많음</v>
      </c>
      <c r="I5" s="1" t="str" cm="1">
        <f t="array" ref="I5">fn담보여부(D5,E5)</f>
        <v>필수</v>
      </c>
    </row>
    <row r="6" spans="1:9">
      <c r="A6" s="1" t="s">
        <v>70</v>
      </c>
      <c r="B6" s="2">
        <v>27615</v>
      </c>
      <c r="C6" s="1" t="s">
        <v>67</v>
      </c>
      <c r="D6" s="7">
        <v>9000000</v>
      </c>
      <c r="E6" s="8">
        <v>50</v>
      </c>
      <c r="F6" s="9">
        <v>0.04</v>
      </c>
      <c r="G6" s="1" t="str">
        <f t="shared" si="0"/>
        <v>보류</v>
      </c>
      <c r="H6" s="10" t="str">
        <f t="shared" si="1"/>
        <v>보통</v>
      </c>
      <c r="I6" s="1" t="str" cm="1">
        <f t="array" ref="I6">fn담보여부(D6,E6)</f>
        <v/>
      </c>
    </row>
    <row r="7" spans="1:9">
      <c r="A7" s="1" t="s">
        <v>71</v>
      </c>
      <c r="B7" s="2">
        <v>34500</v>
      </c>
      <c r="C7" s="1" t="s">
        <v>72</v>
      </c>
      <c r="D7" s="7">
        <v>2100000</v>
      </c>
      <c r="E7" s="8">
        <v>50</v>
      </c>
      <c r="F7" s="9">
        <v>0.02</v>
      </c>
      <c r="G7" s="1" t="str">
        <f t="shared" si="0"/>
        <v>적격</v>
      </c>
      <c r="H7" s="10" t="str">
        <f t="shared" si="1"/>
        <v>적음</v>
      </c>
      <c r="I7" s="1" t="str" cm="1">
        <f t="array" ref="I7">fn담보여부(D7,E7)</f>
        <v/>
      </c>
    </row>
    <row r="8" spans="1:9">
      <c r="A8" s="1" t="s">
        <v>73</v>
      </c>
      <c r="B8" s="2">
        <v>34321</v>
      </c>
      <c r="C8" s="1" t="s">
        <v>72</v>
      </c>
      <c r="D8" s="7">
        <v>6000000</v>
      </c>
      <c r="E8" s="8">
        <v>70</v>
      </c>
      <c r="F8" s="9">
        <v>0.03</v>
      </c>
      <c r="G8" s="1" t="str">
        <f t="shared" si="0"/>
        <v>자격미달</v>
      </c>
      <c r="H8" s="10" t="str">
        <f t="shared" si="1"/>
        <v>적음</v>
      </c>
      <c r="I8" s="1" t="str" cm="1">
        <f t="array" ref="I8">fn담보여부(D8,E8)</f>
        <v/>
      </c>
    </row>
    <row r="9" spans="1:9">
      <c r="A9" s="1" t="s">
        <v>74</v>
      </c>
      <c r="B9" s="2">
        <v>37594</v>
      </c>
      <c r="C9" s="1" t="s">
        <v>75</v>
      </c>
      <c r="D9" s="7">
        <v>13900000</v>
      </c>
      <c r="E9" s="8">
        <v>80</v>
      </c>
      <c r="F9" s="9">
        <v>0.05</v>
      </c>
      <c r="G9" s="1" t="str">
        <f t="shared" si="0"/>
        <v>자격미달</v>
      </c>
      <c r="H9" s="10" t="str">
        <f t="shared" si="1"/>
        <v>보통</v>
      </c>
      <c r="I9" s="1" t="str" cm="1">
        <f t="array" ref="I9">fn담보여부(D9,E9)</f>
        <v>보류</v>
      </c>
    </row>
    <row r="10" spans="1:9">
      <c r="A10" s="1" t="s">
        <v>76</v>
      </c>
      <c r="B10" s="2">
        <v>29167</v>
      </c>
      <c r="C10" s="1" t="s">
        <v>77</v>
      </c>
      <c r="D10" s="7">
        <v>2500000</v>
      </c>
      <c r="E10" s="8">
        <v>80</v>
      </c>
      <c r="F10" s="9">
        <v>0.03</v>
      </c>
      <c r="G10" s="1" t="str">
        <f t="shared" si="0"/>
        <v>적격</v>
      </c>
      <c r="H10" s="10" t="str">
        <f t="shared" si="1"/>
        <v>적음</v>
      </c>
      <c r="I10" s="1" t="str" cm="1">
        <f t="array" ref="I10">fn담보여부(D10,E10)</f>
        <v/>
      </c>
    </row>
    <row r="11" spans="1:9">
      <c r="A11" s="1" t="s">
        <v>78</v>
      </c>
      <c r="B11" s="2">
        <v>30538</v>
      </c>
      <c r="C11" s="1" t="s">
        <v>65</v>
      </c>
      <c r="D11" s="7">
        <v>80000000</v>
      </c>
      <c r="E11" s="8">
        <v>100</v>
      </c>
      <c r="F11" s="9">
        <v>0.05</v>
      </c>
      <c r="G11" s="1" t="str">
        <f t="shared" si="0"/>
        <v>자격미달</v>
      </c>
      <c r="H11" s="10" t="str">
        <f t="shared" si="1"/>
        <v>가계부담</v>
      </c>
      <c r="I11" s="1" t="str" cm="1">
        <f t="array" ref="I11">fn담보여부(D11,E11)</f>
        <v>보류</v>
      </c>
    </row>
    <row r="12" spans="1:9">
      <c r="A12" s="1" t="s">
        <v>79</v>
      </c>
      <c r="B12" s="2">
        <v>28585</v>
      </c>
      <c r="C12" s="1" t="s">
        <v>69</v>
      </c>
      <c r="D12" s="7">
        <v>40000000</v>
      </c>
      <c r="E12" s="8">
        <v>50</v>
      </c>
      <c r="F12" s="9">
        <v>0.04</v>
      </c>
      <c r="G12" s="1" t="str">
        <f t="shared" si="0"/>
        <v>보류</v>
      </c>
      <c r="H12" s="10" t="str">
        <f t="shared" si="1"/>
        <v>많음</v>
      </c>
      <c r="I12" s="1" t="str" cm="1">
        <f t="array" ref="I12">fn담보여부(D12,E12)</f>
        <v>보류</v>
      </c>
    </row>
    <row r="13" spans="1:9">
      <c r="A13" s="1" t="s">
        <v>80</v>
      </c>
      <c r="B13" s="2">
        <v>24237</v>
      </c>
      <c r="C13" s="1" t="s">
        <v>77</v>
      </c>
      <c r="D13" s="7">
        <v>8000000</v>
      </c>
      <c r="E13" s="8">
        <v>20</v>
      </c>
      <c r="F13" s="9">
        <v>0.05</v>
      </c>
      <c r="G13" s="1" t="str">
        <f t="shared" si="0"/>
        <v>보류</v>
      </c>
      <c r="H13" s="10" t="str">
        <f t="shared" si="1"/>
        <v>보통</v>
      </c>
      <c r="I13" s="1" t="str" cm="1">
        <f t="array" ref="I13">fn담보여부(D13,E13)</f>
        <v/>
      </c>
    </row>
    <row r="14" spans="1:9">
      <c r="A14" s="1" t="s">
        <v>81</v>
      </c>
      <c r="B14" s="2">
        <v>22178</v>
      </c>
      <c r="C14" s="1" t="s">
        <v>75</v>
      </c>
      <c r="D14" s="7">
        <v>30000000</v>
      </c>
      <c r="E14" s="8">
        <v>10</v>
      </c>
      <c r="F14" s="9">
        <v>0.03</v>
      </c>
      <c r="G14" s="1" t="str">
        <f t="shared" si="0"/>
        <v>보류</v>
      </c>
      <c r="H14" s="10" t="str">
        <f t="shared" si="1"/>
        <v>가계부담</v>
      </c>
      <c r="I14" s="1" t="str" cm="1">
        <f t="array" ref="I14">fn담보여부(D14,E14)</f>
        <v>보류</v>
      </c>
    </row>
    <row r="15" spans="1:9">
      <c r="A15" s="1" t="s">
        <v>82</v>
      </c>
      <c r="B15" s="2">
        <v>27131</v>
      </c>
      <c r="C15" s="1" t="s">
        <v>75</v>
      </c>
      <c r="D15" s="7">
        <v>25000000</v>
      </c>
      <c r="E15" s="8">
        <v>60</v>
      </c>
      <c r="F15" s="9">
        <v>0.04</v>
      </c>
      <c r="G15" s="1" t="str">
        <f t="shared" si="0"/>
        <v>보류</v>
      </c>
      <c r="H15" s="10" t="str">
        <f t="shared" si="1"/>
        <v>보통</v>
      </c>
      <c r="I15" s="1" t="str" cm="1">
        <f t="array" ref="I15">fn담보여부(D15,E15)</f>
        <v>보류</v>
      </c>
    </row>
    <row r="16" spans="1:9">
      <c r="A16" s="1" t="s">
        <v>83</v>
      </c>
      <c r="B16" s="2">
        <v>32703</v>
      </c>
      <c r="C16" s="1" t="s">
        <v>77</v>
      </c>
      <c r="D16" s="7">
        <v>70000000</v>
      </c>
      <c r="E16" s="8">
        <v>70</v>
      </c>
      <c r="F16" s="9">
        <v>0.04</v>
      </c>
      <c r="G16" s="1" t="str">
        <f t="shared" si="0"/>
        <v>자격미달</v>
      </c>
      <c r="H16" s="10" t="str">
        <f t="shared" si="1"/>
        <v>가계부담</v>
      </c>
      <c r="I16" s="1" t="str" cm="1">
        <f t="array" ref="I16">fn담보여부(D16,E16)</f>
        <v>필수</v>
      </c>
    </row>
    <row r="17" spans="1:9">
      <c r="A17" s="1" t="s">
        <v>84</v>
      </c>
      <c r="B17" s="2">
        <v>36515</v>
      </c>
      <c r="C17" s="1" t="s">
        <v>77</v>
      </c>
      <c r="D17" s="7">
        <v>16500000</v>
      </c>
      <c r="E17" s="8">
        <v>20</v>
      </c>
      <c r="F17" s="9">
        <v>0.02</v>
      </c>
      <c r="G17" s="1" t="str">
        <f t="shared" si="0"/>
        <v>자격미달</v>
      </c>
      <c r="H17" s="10" t="str">
        <f t="shared" si="1"/>
        <v>많음</v>
      </c>
      <c r="I17" s="1" t="str" cm="1">
        <f t="array" ref="I17">fn담보여부(D17,E17)</f>
        <v>보류</v>
      </c>
    </row>
    <row r="18" spans="1:9">
      <c r="A18" s="1" t="s">
        <v>85</v>
      </c>
      <c r="B18" s="2">
        <v>25788</v>
      </c>
      <c r="C18" s="1" t="s">
        <v>72</v>
      </c>
      <c r="D18" s="7">
        <v>73200000</v>
      </c>
      <c r="E18" s="8">
        <v>90</v>
      </c>
      <c r="F18" s="9">
        <v>0.02</v>
      </c>
      <c r="G18" s="1" t="str">
        <f t="shared" si="0"/>
        <v>자격미달</v>
      </c>
      <c r="H18" s="10" t="str">
        <f t="shared" si="1"/>
        <v>많음</v>
      </c>
      <c r="I18" s="1" t="str" cm="1">
        <f t="array" ref="I18">fn담보여부(D18,E18)</f>
        <v>보류</v>
      </c>
    </row>
    <row r="19" spans="1:9">
      <c r="A19" s="1" t="s">
        <v>86</v>
      </c>
      <c r="B19" s="2">
        <v>37400</v>
      </c>
      <c r="C19" s="1" t="s">
        <v>67</v>
      </c>
      <c r="D19" s="7">
        <v>90000000</v>
      </c>
      <c r="E19" s="8">
        <v>60</v>
      </c>
      <c r="F19" s="9">
        <v>0.02</v>
      </c>
      <c r="G19" s="1" t="str">
        <f t="shared" si="0"/>
        <v>자격미달</v>
      </c>
      <c r="H19" s="10" t="str">
        <f t="shared" si="1"/>
        <v>가계부담</v>
      </c>
      <c r="I19" s="1" t="str" cm="1">
        <f t="array" ref="I19">fn담보여부(D19,E19)</f>
        <v>필수</v>
      </c>
    </row>
    <row r="20" spans="1:9">
      <c r="A20" s="1" t="s">
        <v>87</v>
      </c>
      <c r="B20" s="2">
        <v>28499</v>
      </c>
      <c r="C20" s="1" t="s">
        <v>65</v>
      </c>
      <c r="D20" s="7">
        <v>2500000</v>
      </c>
      <c r="E20" s="8">
        <v>90</v>
      </c>
      <c r="F20" s="9">
        <v>0.04</v>
      </c>
      <c r="G20" s="1" t="str">
        <f t="shared" si="0"/>
        <v>적격</v>
      </c>
      <c r="H20" s="10" t="str">
        <f t="shared" si="1"/>
        <v>적음</v>
      </c>
      <c r="I20" s="1" t="str" cm="1">
        <f t="array" ref="I20">fn담보여부(D20,E20)</f>
        <v/>
      </c>
    </row>
    <row r="21" spans="1:9">
      <c r="A21" s="1" t="s">
        <v>88</v>
      </c>
      <c r="B21" s="2">
        <v>32425</v>
      </c>
      <c r="C21" s="1" t="s">
        <v>75</v>
      </c>
      <c r="D21" s="7">
        <v>75000000</v>
      </c>
      <c r="E21" s="8">
        <v>40</v>
      </c>
      <c r="F21" s="9">
        <v>0.05</v>
      </c>
      <c r="G21" s="1" t="str">
        <f t="shared" si="0"/>
        <v>자격미달</v>
      </c>
      <c r="H21" s="10" t="str">
        <f t="shared" si="1"/>
        <v>가계부담</v>
      </c>
      <c r="I21" s="1" t="str" cm="1">
        <f t="array" ref="I21">fn담보여부(D21,E21)</f>
        <v>필수</v>
      </c>
    </row>
    <row r="22" spans="1:9">
      <c r="A22" s="1" t="s">
        <v>89</v>
      </c>
      <c r="B22" s="2">
        <v>28634</v>
      </c>
      <c r="C22" s="1" t="s">
        <v>75</v>
      </c>
      <c r="D22" s="7">
        <v>50000000</v>
      </c>
      <c r="E22" s="8">
        <v>100</v>
      </c>
      <c r="F22" s="9">
        <v>0.02</v>
      </c>
      <c r="G22" s="1" t="str">
        <f t="shared" si="0"/>
        <v>자격미달</v>
      </c>
      <c r="H22" s="10" t="str">
        <f t="shared" si="1"/>
        <v>많음</v>
      </c>
      <c r="I22" s="1" t="str" cm="1">
        <f t="array" ref="I22">fn담보여부(D22,E22)</f>
        <v>보류</v>
      </c>
    </row>
    <row r="23" spans="1:9">
      <c r="A23" s="1" t="s">
        <v>90</v>
      </c>
      <c r="B23" s="2">
        <v>25352</v>
      </c>
      <c r="C23" s="1" t="s">
        <v>65</v>
      </c>
      <c r="D23" s="7">
        <v>10600000</v>
      </c>
      <c r="E23" s="8">
        <v>30</v>
      </c>
      <c r="F23" s="9">
        <v>0.02</v>
      </c>
      <c r="G23" s="1" t="str">
        <f t="shared" si="0"/>
        <v>보류</v>
      </c>
      <c r="H23" s="10" t="str">
        <f t="shared" si="1"/>
        <v>보통</v>
      </c>
      <c r="I23" s="1" t="str" cm="1">
        <f t="array" ref="I23">fn담보여부(D23,E23)</f>
        <v>보류</v>
      </c>
    </row>
    <row r="24" spans="1:9">
      <c r="A24" s="1" t="s">
        <v>91</v>
      </c>
      <c r="B24" s="2">
        <v>27826</v>
      </c>
      <c r="C24" s="1" t="s">
        <v>65</v>
      </c>
      <c r="D24" s="7">
        <v>30000000</v>
      </c>
      <c r="E24" s="8">
        <v>60</v>
      </c>
      <c r="F24" s="9">
        <v>0.02</v>
      </c>
      <c r="G24" s="1" t="str">
        <f t="shared" si="0"/>
        <v>보류</v>
      </c>
      <c r="H24" s="10" t="str">
        <f t="shared" si="1"/>
        <v>많음</v>
      </c>
      <c r="I24" s="1" t="str" cm="1">
        <f t="array" ref="I24">fn담보여부(D24,E24)</f>
        <v>보류</v>
      </c>
    </row>
    <row r="25" spans="1:9">
      <c r="A25" s="1" t="s">
        <v>92</v>
      </c>
      <c r="B25" s="2">
        <v>22352</v>
      </c>
      <c r="C25" s="1" t="s">
        <v>77</v>
      </c>
      <c r="D25" s="7">
        <v>2000000</v>
      </c>
      <c r="E25" s="8">
        <v>30</v>
      </c>
      <c r="F25" s="9">
        <v>0.05</v>
      </c>
      <c r="G25" s="1" t="str">
        <f t="shared" si="0"/>
        <v>적격</v>
      </c>
      <c r="H25" s="10" t="str">
        <f t="shared" si="1"/>
        <v>적음</v>
      </c>
      <c r="I25" s="1" t="str" cm="1">
        <f t="array" ref="I25">fn담보여부(D25,E25)</f>
        <v/>
      </c>
    </row>
    <row r="26" spans="1:9">
      <c r="A26" s="1" t="s">
        <v>93</v>
      </c>
      <c r="B26" s="2">
        <v>29100</v>
      </c>
      <c r="C26" s="1" t="s">
        <v>75</v>
      </c>
      <c r="D26" s="7">
        <v>91400000</v>
      </c>
      <c r="E26" s="8">
        <v>40</v>
      </c>
      <c r="F26" s="9">
        <v>0.02</v>
      </c>
      <c r="G26" s="1" t="str">
        <f t="shared" si="0"/>
        <v>자격미달</v>
      </c>
      <c r="H26" s="10" t="str">
        <f t="shared" si="1"/>
        <v>가계부담</v>
      </c>
      <c r="I26" s="1" t="str" cm="1">
        <f t="array" ref="I26">fn담보여부(D26,E26)</f>
        <v>필수</v>
      </c>
    </row>
    <row r="27" spans="1:9">
      <c r="A27" s="1" t="s">
        <v>94</v>
      </c>
      <c r="B27" s="2">
        <v>25397</v>
      </c>
      <c r="C27" s="1" t="s">
        <v>69</v>
      </c>
      <c r="D27" s="7">
        <v>30000000</v>
      </c>
      <c r="E27" s="8">
        <v>90</v>
      </c>
      <c r="F27" s="9">
        <v>0.03</v>
      </c>
      <c r="G27" s="1" t="str">
        <f t="shared" si="0"/>
        <v>보류</v>
      </c>
      <c r="H27" s="10" t="str">
        <f t="shared" si="1"/>
        <v>보통</v>
      </c>
      <c r="I27" s="1" t="str" cm="1">
        <f t="array" ref="I27">fn담보여부(D27,E27)</f>
        <v>보류</v>
      </c>
    </row>
    <row r="28" spans="1:9">
      <c r="A28" s="1" t="s">
        <v>95</v>
      </c>
      <c r="B28" s="2">
        <v>36951</v>
      </c>
      <c r="C28" s="1" t="s">
        <v>72</v>
      </c>
      <c r="D28" s="7">
        <v>1000000</v>
      </c>
      <c r="E28" s="8">
        <v>20</v>
      </c>
      <c r="F28" s="9">
        <v>0.05</v>
      </c>
      <c r="G28" s="1" t="str">
        <f t="shared" si="0"/>
        <v>자격미달</v>
      </c>
      <c r="H28" s="10" t="str">
        <f t="shared" si="1"/>
        <v>적음</v>
      </c>
      <c r="I28" s="1" t="str" cm="1">
        <f t="array" ref="I28">fn담보여부(D28,E28)</f>
        <v/>
      </c>
    </row>
    <row r="30" spans="1:9">
      <c r="A30" t="s">
        <v>96</v>
      </c>
      <c r="D30" t="s">
        <v>97</v>
      </c>
      <c r="G30" t="s">
        <v>98</v>
      </c>
    </row>
    <row r="31" spans="1:9">
      <c r="A31" s="1" t="s">
        <v>99</v>
      </c>
      <c r="B31" s="1" t="s">
        <v>62</v>
      </c>
      <c r="D31" s="1" t="s">
        <v>57</v>
      </c>
      <c r="E31" s="6" t="s">
        <v>100</v>
      </c>
      <c r="G31" s="1" t="s">
        <v>101</v>
      </c>
      <c r="H31" s="1" t="s">
        <v>102</v>
      </c>
      <c r="I31" s="6" t="s">
        <v>103</v>
      </c>
    </row>
    <row r="32" spans="1:9">
      <c r="A32" s="7">
        <v>0</v>
      </c>
      <c r="B32" s="1" t="s">
        <v>104</v>
      </c>
      <c r="D32" s="1" t="s">
        <v>77</v>
      </c>
      <c r="E32" s="8">
        <f t="array" ref="E32">_xlfn.RANK.EQ(MAX(IF($C$3:$C$28=D32,$D$3:$D$28),1),$D$3:$D$28,0)</f>
        <v>6</v>
      </c>
      <c r="G32" s="1" t="s">
        <v>105</v>
      </c>
      <c r="H32" s="1" t="s">
        <v>106</v>
      </c>
      <c r="I32" s="3">
        <f t="array" ref="I32">SUM( IF( LEFT($C$3:$C$28,1)=$G32, $D$3:$D$28))</f>
        <v>224600000</v>
      </c>
    </row>
    <row r="33" spans="1:9">
      <c r="A33" s="7">
        <v>100000</v>
      </c>
      <c r="B33" s="1" t="s">
        <v>107</v>
      </c>
      <c r="D33" s="1" t="s">
        <v>65</v>
      </c>
      <c r="E33" s="8">
        <f t="array" ref="E33">_xlfn.RANK.EQ(MAX(IF($C$3:$C$28=D33,$D$3:$D$28),1),$D$3:$D$28,0)</f>
        <v>3</v>
      </c>
      <c r="G33" s="1" t="s">
        <v>108</v>
      </c>
      <c r="H33" s="1" t="s">
        <v>109</v>
      </c>
      <c r="I33" s="3">
        <f t="array" ref="I33">SUM( IF( LEFT($C$3:$C$28,1)=$G33, $D$3:$D$28))</f>
        <v>367600000</v>
      </c>
    </row>
    <row r="34" spans="1:9">
      <c r="A34" s="7">
        <v>500000</v>
      </c>
      <c r="B34" s="1" t="s">
        <v>110</v>
      </c>
      <c r="D34" s="1" t="s">
        <v>75</v>
      </c>
      <c r="E34" s="8">
        <f t="array" ref="E34">_xlfn.RANK.EQ(MAX(IF($C$3:$C$28=D34,$D$3:$D$28),1),$D$3:$D$28,0)</f>
        <v>1</v>
      </c>
      <c r="G34" s="1" t="s">
        <v>111</v>
      </c>
      <c r="H34" s="1" t="s">
        <v>112</v>
      </c>
      <c r="I34" s="3">
        <f t="array" ref="I34">SUM( IF( LEFT($C$3:$C$28,1)=$G34, $D$3:$D$28))</f>
        <v>222500000</v>
      </c>
    </row>
    <row r="35" spans="1:9">
      <c r="A35" s="7">
        <v>1000000</v>
      </c>
      <c r="B35" s="1" t="s">
        <v>62</v>
      </c>
      <c r="D35" s="1" t="s">
        <v>72</v>
      </c>
      <c r="E35" s="8">
        <f t="array" ref="E35">_xlfn.RANK.EQ(MAX(IF($C$3:$C$28=D35,$D$3:$D$28),1),$D$3:$D$28,0)</f>
        <v>5</v>
      </c>
    </row>
    <row r="36" spans="1:9">
      <c r="D36" s="1" t="s">
        <v>67</v>
      </c>
      <c r="E36" s="8">
        <f t="array" ref="E36">_xlfn.RANK.EQ(MAX(IF($C$3:$C$28=D36,$D$3:$D$28),1),$D$3:$D$28,0)</f>
        <v>2</v>
      </c>
    </row>
    <row r="37" spans="1:9">
      <c r="D37" s="1" t="s">
        <v>69</v>
      </c>
      <c r="E37" s="8">
        <f t="array" ref="E37">_xlfn.RANK.EQ(MAX(IF($C$3:$C$28=D37,$D$3:$D$28),1),$D$3:$D$28,0)</f>
        <v>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5A171-238A-4D3B-B1E3-EB2856282B43}">
  <sheetPr codeName="Sheet5"/>
  <dimension ref="A2:D15"/>
  <sheetViews>
    <sheetView workbookViewId="0">
      <selection activeCell="C21" sqref="C21"/>
    </sheetView>
  </sheetViews>
  <sheetFormatPr defaultRowHeight="16.5"/>
  <cols>
    <col min="1" max="1" width="11.875" bestFit="1" customWidth="1"/>
    <col min="2" max="2" width="8.5" bestFit="1" customWidth="1"/>
    <col min="3" max="4" width="17.375" bestFit="1" customWidth="1"/>
    <col min="5" max="10" width="2.875" bestFit="1" customWidth="1"/>
    <col min="11" max="19" width="4" bestFit="1" customWidth="1"/>
    <col min="20" max="20" width="7.375" bestFit="1" customWidth="1"/>
  </cols>
  <sheetData>
    <row r="2" spans="1:4">
      <c r="A2" s="33" t="s">
        <v>258</v>
      </c>
      <c r="B2" t="s">
        <v>259</v>
      </c>
    </row>
    <row r="4" spans="1:4">
      <c r="A4" s="33" t="s">
        <v>265</v>
      </c>
      <c r="B4" s="33" t="s">
        <v>266</v>
      </c>
      <c r="C4" t="s">
        <v>263</v>
      </c>
      <c r="D4" t="s">
        <v>264</v>
      </c>
    </row>
    <row r="5" spans="1:4">
      <c r="A5" t="s">
        <v>260</v>
      </c>
      <c r="C5" s="34">
        <v>5154.0270270270266</v>
      </c>
      <c r="D5" s="34">
        <v>29220.567567567567</v>
      </c>
    </row>
    <row r="6" spans="1:4">
      <c r="B6" t="s">
        <v>267</v>
      </c>
      <c r="C6" s="34">
        <v>4463.04</v>
      </c>
      <c r="D6" s="34">
        <v>25308.560000000001</v>
      </c>
    </row>
    <row r="7" spans="1:4">
      <c r="B7" t="s">
        <v>268</v>
      </c>
      <c r="C7" s="34">
        <v>5700</v>
      </c>
      <c r="D7" s="34">
        <v>32290</v>
      </c>
    </row>
    <row r="8" spans="1:4">
      <c r="B8" t="s">
        <v>269</v>
      </c>
      <c r="C8" s="34">
        <v>6937.875</v>
      </c>
      <c r="D8" s="34">
        <v>39324.625</v>
      </c>
    </row>
    <row r="9" spans="1:4">
      <c r="B9" t="s">
        <v>270</v>
      </c>
      <c r="C9" s="34">
        <v>6520</v>
      </c>
      <c r="D9" s="34">
        <v>36980</v>
      </c>
    </row>
    <row r="10" spans="1:4">
      <c r="A10" t="s">
        <v>261</v>
      </c>
      <c r="C10" s="34">
        <v>5349.757575757576</v>
      </c>
      <c r="D10" s="34">
        <v>30332.969696969696</v>
      </c>
    </row>
    <row r="11" spans="1:4">
      <c r="B11" t="s">
        <v>267</v>
      </c>
      <c r="C11" s="34">
        <v>5281.4</v>
      </c>
      <c r="D11" s="34">
        <v>29945.266666666666</v>
      </c>
    </row>
    <row r="12" spans="1:4">
      <c r="B12" t="s">
        <v>268</v>
      </c>
      <c r="C12" s="34">
        <v>4688.8888888888887</v>
      </c>
      <c r="D12" s="34">
        <v>26588.888888888891</v>
      </c>
    </row>
    <row r="13" spans="1:4">
      <c r="B13" t="s">
        <v>269</v>
      </c>
      <c r="C13" s="34">
        <v>5291.666666666667</v>
      </c>
      <c r="D13" s="34">
        <v>30005</v>
      </c>
    </row>
    <row r="14" spans="1:4">
      <c r="B14" t="s">
        <v>270</v>
      </c>
      <c r="C14" s="34">
        <v>7790.333333333333</v>
      </c>
      <c r="D14" s="34">
        <v>44159.666666666664</v>
      </c>
    </row>
    <row r="15" spans="1:4">
      <c r="A15" t="s">
        <v>262</v>
      </c>
      <c r="C15" s="34">
        <v>5246.3</v>
      </c>
      <c r="D15" s="34">
        <v>29744.985714285714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9EA70-1CE0-41D9-A584-89222A621BA1}">
  <sheetPr codeName="Sheet6"/>
  <dimension ref="B1:H23"/>
  <sheetViews>
    <sheetView workbookViewId="0">
      <selection activeCell="J23" sqref="J23"/>
    </sheetView>
  </sheetViews>
  <sheetFormatPr defaultRowHeight="16.5"/>
  <cols>
    <col min="1" max="1" width="3" customWidth="1"/>
    <col min="2" max="2" width="11" bestFit="1" customWidth="1"/>
    <col min="5" max="5" width="1.5" customWidth="1"/>
    <col min="6" max="6" width="11" customWidth="1"/>
  </cols>
  <sheetData>
    <row r="1" spans="2:8">
      <c r="B1" t="s">
        <v>113</v>
      </c>
      <c r="F1" t="s">
        <v>114</v>
      </c>
    </row>
    <row r="2" spans="2:8">
      <c r="B2" s="1" t="s">
        <v>115</v>
      </c>
      <c r="C2" s="1" t="s">
        <v>116</v>
      </c>
      <c r="D2" s="1" t="s">
        <v>117</v>
      </c>
      <c r="F2" s="1" t="s">
        <v>115</v>
      </c>
      <c r="G2" s="1" t="s">
        <v>116</v>
      </c>
      <c r="H2" s="1" t="s">
        <v>117</v>
      </c>
    </row>
    <row r="3" spans="2:8">
      <c r="B3" s="1" t="s">
        <v>122</v>
      </c>
      <c r="C3" s="11">
        <v>1350</v>
      </c>
      <c r="D3" s="11">
        <v>1267</v>
      </c>
      <c r="F3" s="1" t="s">
        <v>122</v>
      </c>
      <c r="G3" s="11">
        <v>2000</v>
      </c>
      <c r="H3" s="11">
        <v>1850</v>
      </c>
    </row>
    <row r="4" spans="2:8">
      <c r="B4" s="1" t="s">
        <v>120</v>
      </c>
      <c r="C4" s="11">
        <v>1000</v>
      </c>
      <c r="D4" s="11">
        <v>1102</v>
      </c>
      <c r="F4" s="1" t="s">
        <v>120</v>
      </c>
      <c r="G4" s="11">
        <v>1500</v>
      </c>
      <c r="H4" s="11">
        <v>1102</v>
      </c>
    </row>
    <row r="5" spans="2:8">
      <c r="B5" s="1" t="s">
        <v>121</v>
      </c>
      <c r="C5" s="11">
        <v>1200</v>
      </c>
      <c r="D5" s="11">
        <v>1384</v>
      </c>
      <c r="F5" s="1" t="s">
        <v>121</v>
      </c>
      <c r="G5" s="11">
        <v>1300</v>
      </c>
      <c r="H5" s="11">
        <v>1050</v>
      </c>
    </row>
    <row r="6" spans="2:8">
      <c r="B6" s="1" t="s">
        <v>119</v>
      </c>
      <c r="C6" s="11">
        <v>1150</v>
      </c>
      <c r="D6" s="11">
        <v>1036</v>
      </c>
      <c r="F6" s="1" t="s">
        <v>119</v>
      </c>
      <c r="G6" s="11">
        <v>850</v>
      </c>
      <c r="H6" s="11">
        <v>800</v>
      </c>
    </row>
    <row r="7" spans="2:8">
      <c r="B7" s="1" t="s">
        <v>118</v>
      </c>
      <c r="C7" s="11">
        <v>900</v>
      </c>
      <c r="D7" s="11">
        <v>932</v>
      </c>
      <c r="F7" s="1" t="s">
        <v>118</v>
      </c>
      <c r="G7" s="11">
        <v>1000</v>
      </c>
      <c r="H7" s="11">
        <v>1025</v>
      </c>
    </row>
    <row r="9" spans="2:8">
      <c r="B9" t="s">
        <v>123</v>
      </c>
      <c r="F9" t="s">
        <v>124</v>
      </c>
    </row>
    <row r="10" spans="2:8">
      <c r="B10" s="1" t="s">
        <v>115</v>
      </c>
      <c r="C10" s="1" t="s">
        <v>116</v>
      </c>
      <c r="D10" s="1" t="s">
        <v>117</v>
      </c>
      <c r="F10" s="1" t="s">
        <v>115</v>
      </c>
      <c r="G10" s="1" t="s">
        <v>116</v>
      </c>
      <c r="H10" s="1" t="s">
        <v>117</v>
      </c>
    </row>
    <row r="11" spans="2:8">
      <c r="B11" s="1" t="s">
        <v>122</v>
      </c>
      <c r="C11" s="11">
        <v>2050</v>
      </c>
      <c r="D11" s="11">
        <v>2000</v>
      </c>
      <c r="F11" s="1" t="s">
        <v>122</v>
      </c>
      <c r="G11" s="11">
        <v>2000</v>
      </c>
      <c r="H11" s="11">
        <v>2010</v>
      </c>
    </row>
    <row r="12" spans="2:8">
      <c r="B12" s="1" t="s">
        <v>120</v>
      </c>
      <c r="C12" s="11">
        <v>1500</v>
      </c>
      <c r="D12" s="11">
        <v>1450</v>
      </c>
      <c r="F12" s="1" t="s">
        <v>120</v>
      </c>
      <c r="G12" s="11">
        <v>1500</v>
      </c>
      <c r="H12" s="11">
        <v>1600</v>
      </c>
    </row>
    <row r="13" spans="2:8">
      <c r="B13" s="1" t="s">
        <v>121</v>
      </c>
      <c r="C13" s="11">
        <v>1000</v>
      </c>
      <c r="D13" s="11">
        <v>1200</v>
      </c>
      <c r="F13" s="1" t="s">
        <v>121</v>
      </c>
      <c r="G13" s="11">
        <v>1350</v>
      </c>
      <c r="H13" s="11">
        <v>1290</v>
      </c>
    </row>
    <row r="14" spans="2:8">
      <c r="B14" s="1" t="s">
        <v>119</v>
      </c>
      <c r="C14" s="11">
        <v>1450</v>
      </c>
      <c r="D14" s="11">
        <v>1500</v>
      </c>
      <c r="F14" s="1" t="s">
        <v>119</v>
      </c>
      <c r="G14" s="11">
        <v>1200</v>
      </c>
      <c r="H14" s="11">
        <v>1230</v>
      </c>
    </row>
    <row r="15" spans="2:8">
      <c r="B15" s="1" t="s">
        <v>118</v>
      </c>
      <c r="C15" s="11">
        <v>1300</v>
      </c>
      <c r="D15" s="11">
        <v>1450</v>
      </c>
      <c r="F15" s="1" t="s">
        <v>118</v>
      </c>
      <c r="G15" s="11">
        <v>1200</v>
      </c>
      <c r="H15" s="11">
        <v>1000</v>
      </c>
    </row>
    <row r="17" spans="2:4">
      <c r="B17" t="s">
        <v>125</v>
      </c>
    </row>
    <row r="18" spans="2:4">
      <c r="B18" s="1" t="s">
        <v>115</v>
      </c>
      <c r="C18" s="6" t="s">
        <v>116</v>
      </c>
      <c r="D18" s="6" t="s">
        <v>117</v>
      </c>
    </row>
    <row r="19" spans="2:4">
      <c r="B19" s="1" t="s">
        <v>122</v>
      </c>
      <c r="C19" s="12">
        <v>1850</v>
      </c>
      <c r="D19" s="12">
        <v>1781.75</v>
      </c>
    </row>
    <row r="20" spans="2:4">
      <c r="B20" s="1" t="s">
        <v>120</v>
      </c>
      <c r="C20" s="12">
        <v>1375</v>
      </c>
      <c r="D20" s="12">
        <v>1313.5</v>
      </c>
    </row>
    <row r="21" spans="2:4">
      <c r="B21" s="1" t="s">
        <v>121</v>
      </c>
      <c r="C21" s="12">
        <v>1212.5</v>
      </c>
      <c r="D21" s="12">
        <v>1231</v>
      </c>
    </row>
    <row r="22" spans="2:4">
      <c r="B22" s="1" t="s">
        <v>119</v>
      </c>
      <c r="C22" s="12">
        <v>1162.5</v>
      </c>
      <c r="D22" s="12">
        <v>1141.5</v>
      </c>
    </row>
    <row r="23" spans="2:4">
      <c r="B23" s="1" t="s">
        <v>118</v>
      </c>
      <c r="C23" s="12">
        <v>1100</v>
      </c>
      <c r="D23" s="12">
        <v>1101.75</v>
      </c>
    </row>
  </sheetData>
  <sortState xmlns:xlrd2="http://schemas.microsoft.com/office/spreadsheetml/2017/richdata2" ref="F11:H15">
    <sortCondition ref="F11:F15" customList="냉장고,TV,세탁기,인덕션,의류건조기"/>
  </sortState>
  <dataConsolidate function="average" topLabels="1">
    <dataRefs count="4">
      <dataRef ref="C2:D7" sheet="분석작업-2"/>
      <dataRef ref="G2:H7" sheet="분석작업-2"/>
      <dataRef ref="C10:D15" sheet="분석작업-2"/>
      <dataRef ref="G10:H15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2EDC2-C0BB-439E-B717-6975E757AD1F}">
  <sheetPr codeName="Sheet7"/>
  <dimension ref="A2:G23"/>
  <sheetViews>
    <sheetView topLeftCell="A16" workbookViewId="0">
      <selection activeCell="G4" sqref="G4:G23"/>
    </sheetView>
  </sheetViews>
  <sheetFormatPr defaultRowHeight="16.5"/>
  <cols>
    <col min="6" max="6" width="10.875" bestFit="1" customWidth="1"/>
    <col min="8" max="8" width="2" customWidth="1"/>
    <col min="13" max="13" width="9.375" customWidth="1"/>
    <col min="14" max="14" width="10" customWidth="1"/>
    <col min="15" max="15" width="11.125" customWidth="1"/>
    <col min="16" max="16" width="9.125" customWidth="1"/>
    <col min="18" max="18" width="11" customWidth="1"/>
  </cols>
  <sheetData>
    <row r="2" spans="1:7">
      <c r="A2" t="s">
        <v>126</v>
      </c>
    </row>
    <row r="3" spans="1:7">
      <c r="A3" s="1" t="s">
        <v>127</v>
      </c>
      <c r="B3" s="1" t="s">
        <v>128</v>
      </c>
      <c r="C3" s="1" t="s">
        <v>129</v>
      </c>
      <c r="D3" s="1" t="s">
        <v>130</v>
      </c>
      <c r="E3" s="1" t="s">
        <v>131</v>
      </c>
      <c r="F3" s="1" t="s">
        <v>132</v>
      </c>
      <c r="G3" s="1" t="s">
        <v>133</v>
      </c>
    </row>
    <row r="4" spans="1:7">
      <c r="A4" s="1" t="s">
        <v>134</v>
      </c>
      <c r="B4" s="1" t="s">
        <v>135</v>
      </c>
      <c r="C4" s="1" t="s">
        <v>136</v>
      </c>
      <c r="D4" s="1">
        <v>1</v>
      </c>
      <c r="E4" s="1">
        <v>5</v>
      </c>
      <c r="F4" s="11">
        <v>1116000</v>
      </c>
      <c r="G4" s="35">
        <v>1</v>
      </c>
    </row>
    <row r="5" spans="1:7">
      <c r="A5" s="1" t="s">
        <v>137</v>
      </c>
      <c r="B5" s="1" t="s">
        <v>138</v>
      </c>
      <c r="C5" s="1" t="s">
        <v>139</v>
      </c>
      <c r="D5" s="1">
        <v>2</v>
      </c>
      <c r="E5" s="1">
        <v>3</v>
      </c>
      <c r="F5" s="11">
        <v>720000</v>
      </c>
      <c r="G5" s="35">
        <v>0</v>
      </c>
    </row>
    <row r="6" spans="1:7">
      <c r="A6" s="1" t="s">
        <v>140</v>
      </c>
      <c r="B6" s="1" t="s">
        <v>141</v>
      </c>
      <c r="C6" s="1" t="s">
        <v>139</v>
      </c>
      <c r="D6" s="1">
        <v>2</v>
      </c>
      <c r="E6" s="1">
        <v>1</v>
      </c>
      <c r="F6" s="11">
        <v>336000</v>
      </c>
      <c r="G6" s="35">
        <v>1</v>
      </c>
    </row>
    <row r="7" spans="1:7">
      <c r="A7" s="1" t="s">
        <v>142</v>
      </c>
      <c r="B7" s="1" t="s">
        <v>143</v>
      </c>
      <c r="C7" s="1" t="s">
        <v>136</v>
      </c>
      <c r="D7" s="1">
        <v>1</v>
      </c>
      <c r="E7" s="1">
        <v>5</v>
      </c>
      <c r="F7" s="11">
        <v>883499.99999999988</v>
      </c>
      <c r="G7" s="35" t="s">
        <v>144</v>
      </c>
    </row>
    <row r="8" spans="1:7">
      <c r="A8" s="1" t="s">
        <v>145</v>
      </c>
      <c r="B8" s="1" t="s">
        <v>138</v>
      </c>
      <c r="C8" s="1" t="s">
        <v>139</v>
      </c>
      <c r="D8" s="1">
        <v>1</v>
      </c>
      <c r="E8" s="1">
        <v>3</v>
      </c>
      <c r="F8" s="11">
        <v>382500</v>
      </c>
      <c r="G8" s="35">
        <v>1</v>
      </c>
    </row>
    <row r="9" spans="1:7">
      <c r="A9" s="1" t="s">
        <v>146</v>
      </c>
      <c r="B9" s="1" t="s">
        <v>141</v>
      </c>
      <c r="C9" s="1" t="s">
        <v>147</v>
      </c>
      <c r="D9" s="1">
        <v>1</v>
      </c>
      <c r="E9" s="1">
        <v>2</v>
      </c>
      <c r="F9" s="11">
        <v>369600</v>
      </c>
      <c r="G9" s="35">
        <v>-1</v>
      </c>
    </row>
    <row r="10" spans="1:7">
      <c r="A10" s="1" t="s">
        <v>148</v>
      </c>
      <c r="B10" s="1" t="s">
        <v>135</v>
      </c>
      <c r="C10" s="1" t="s">
        <v>139</v>
      </c>
      <c r="D10" s="1">
        <v>2</v>
      </c>
      <c r="E10" s="1">
        <v>5</v>
      </c>
      <c r="F10" s="11">
        <v>1920000</v>
      </c>
      <c r="G10" s="35">
        <v>0</v>
      </c>
    </row>
    <row r="11" spans="1:7">
      <c r="A11" s="1" t="s">
        <v>149</v>
      </c>
      <c r="B11" s="1" t="s">
        <v>141</v>
      </c>
      <c r="C11" s="1" t="s">
        <v>136</v>
      </c>
      <c r="D11" s="1">
        <v>1</v>
      </c>
      <c r="E11" s="1">
        <v>4</v>
      </c>
      <c r="F11" s="11">
        <v>781200</v>
      </c>
      <c r="G11" s="35">
        <v>-1</v>
      </c>
    </row>
    <row r="12" spans="1:7">
      <c r="A12" s="1" t="s">
        <v>150</v>
      </c>
      <c r="B12" s="1" t="s">
        <v>135</v>
      </c>
      <c r="C12" s="1" t="s">
        <v>139</v>
      </c>
      <c r="D12" s="1">
        <v>1</v>
      </c>
      <c r="E12" s="1">
        <v>1</v>
      </c>
      <c r="F12" s="11">
        <v>204000</v>
      </c>
      <c r="G12" s="35">
        <v>0</v>
      </c>
    </row>
    <row r="13" spans="1:7">
      <c r="A13" s="1" t="s">
        <v>151</v>
      </c>
      <c r="B13" s="1" t="s">
        <v>135</v>
      </c>
      <c r="C13" s="1" t="s">
        <v>139</v>
      </c>
      <c r="D13" s="1">
        <v>2</v>
      </c>
      <c r="E13" s="1">
        <v>5</v>
      </c>
      <c r="F13" s="11">
        <v>1920000</v>
      </c>
      <c r="G13" s="35">
        <v>1</v>
      </c>
    </row>
    <row r="14" spans="1:7">
      <c r="A14" s="1" t="s">
        <v>152</v>
      </c>
      <c r="B14" s="1" t="s">
        <v>143</v>
      </c>
      <c r="C14" s="1" t="s">
        <v>147</v>
      </c>
      <c r="D14" s="1">
        <v>1</v>
      </c>
      <c r="E14" s="1">
        <v>4</v>
      </c>
      <c r="F14" s="11">
        <v>668800</v>
      </c>
      <c r="G14" s="35">
        <v>-1</v>
      </c>
    </row>
    <row r="15" spans="1:7">
      <c r="A15" s="1" t="s">
        <v>153</v>
      </c>
      <c r="B15" s="1" t="s">
        <v>141</v>
      </c>
      <c r="C15" s="1" t="s">
        <v>139</v>
      </c>
      <c r="D15" s="1">
        <v>1</v>
      </c>
      <c r="E15" s="1">
        <v>1</v>
      </c>
      <c r="F15" s="11">
        <v>178500</v>
      </c>
      <c r="G15" s="35">
        <v>1</v>
      </c>
    </row>
    <row r="16" spans="1:7">
      <c r="A16" s="1" t="s">
        <v>154</v>
      </c>
      <c r="B16" s="1" t="s">
        <v>138</v>
      </c>
      <c r="C16" s="1" t="s">
        <v>139</v>
      </c>
      <c r="D16" s="1">
        <v>1</v>
      </c>
      <c r="E16" s="1">
        <v>3</v>
      </c>
      <c r="F16" s="11">
        <v>382500</v>
      </c>
      <c r="G16" s="35">
        <v>-1</v>
      </c>
    </row>
    <row r="17" spans="1:7">
      <c r="A17" s="1" t="s">
        <v>155</v>
      </c>
      <c r="B17" s="1" t="s">
        <v>138</v>
      </c>
      <c r="C17" s="1" t="s">
        <v>136</v>
      </c>
      <c r="D17" s="1">
        <v>1</v>
      </c>
      <c r="E17" s="1">
        <v>5</v>
      </c>
      <c r="F17" s="11">
        <v>697500</v>
      </c>
      <c r="G17" s="35">
        <v>1</v>
      </c>
    </row>
    <row r="18" spans="1:7">
      <c r="A18" s="1" t="s">
        <v>156</v>
      </c>
      <c r="B18" s="1" t="s">
        <v>143</v>
      </c>
      <c r="C18" s="1" t="s">
        <v>139</v>
      </c>
      <c r="D18" s="1">
        <v>1</v>
      </c>
      <c r="E18" s="1">
        <v>5</v>
      </c>
      <c r="F18" s="11">
        <v>807500</v>
      </c>
      <c r="G18" s="35">
        <v>1</v>
      </c>
    </row>
    <row r="19" spans="1:7">
      <c r="A19" s="1" t="s">
        <v>157</v>
      </c>
      <c r="B19" s="1" t="s">
        <v>138</v>
      </c>
      <c r="C19" s="1" t="s">
        <v>139</v>
      </c>
      <c r="D19" s="1">
        <v>2</v>
      </c>
      <c r="E19" s="1">
        <v>4</v>
      </c>
      <c r="F19" s="11">
        <v>960000</v>
      </c>
      <c r="G19" s="35" t="s">
        <v>144</v>
      </c>
    </row>
    <row r="20" spans="1:7">
      <c r="A20" s="1" t="s">
        <v>158</v>
      </c>
      <c r="B20" s="1" t="s">
        <v>141</v>
      </c>
      <c r="C20" s="1" t="s">
        <v>139</v>
      </c>
      <c r="D20" s="1">
        <v>1</v>
      </c>
      <c r="E20" s="1">
        <v>5</v>
      </c>
      <c r="F20" s="11">
        <v>892500</v>
      </c>
      <c r="G20" s="35">
        <v>0</v>
      </c>
    </row>
    <row r="21" spans="1:7">
      <c r="A21" s="1" t="s">
        <v>159</v>
      </c>
      <c r="B21" s="1" t="s">
        <v>138</v>
      </c>
      <c r="C21" s="1" t="s">
        <v>136</v>
      </c>
      <c r="D21" s="1">
        <v>1</v>
      </c>
      <c r="E21" s="1">
        <v>1</v>
      </c>
      <c r="F21" s="11">
        <v>139500</v>
      </c>
      <c r="G21" s="35">
        <v>1</v>
      </c>
    </row>
    <row r="22" spans="1:7">
      <c r="A22" s="1" t="s">
        <v>160</v>
      </c>
      <c r="B22" s="1" t="s">
        <v>143</v>
      </c>
      <c r="C22" s="1" t="s">
        <v>136</v>
      </c>
      <c r="D22" s="1">
        <v>1</v>
      </c>
      <c r="E22" s="1">
        <v>2</v>
      </c>
      <c r="F22" s="11">
        <v>353400</v>
      </c>
      <c r="G22" s="35">
        <v>0</v>
      </c>
    </row>
    <row r="23" spans="1:7">
      <c r="A23" s="1" t="s">
        <v>161</v>
      </c>
      <c r="B23" s="1" t="s">
        <v>143</v>
      </c>
      <c r="C23" s="1" t="s">
        <v>147</v>
      </c>
      <c r="D23" s="1">
        <v>2</v>
      </c>
      <c r="E23" s="1">
        <v>4</v>
      </c>
      <c r="F23" s="11">
        <v>1292000</v>
      </c>
      <c r="G23" s="35">
        <v>1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8B45D-EA2A-43CA-A039-BA8BA72A8C49}">
  <sheetPr codeName="Sheet8"/>
  <dimension ref="B2:D8"/>
  <sheetViews>
    <sheetView topLeftCell="A10" workbookViewId="0">
      <selection activeCell="L17" sqref="L17"/>
    </sheetView>
  </sheetViews>
  <sheetFormatPr defaultRowHeight="16.5"/>
  <cols>
    <col min="1" max="1" width="4.75" customWidth="1"/>
    <col min="3" max="3" width="9.125" bestFit="1" customWidth="1"/>
    <col min="4" max="4" width="9.375" bestFit="1" customWidth="1"/>
  </cols>
  <sheetData>
    <row r="2" spans="2:4">
      <c r="B2" t="s">
        <v>255</v>
      </c>
    </row>
    <row r="3" spans="2:4">
      <c r="B3" s="32" t="s">
        <v>162</v>
      </c>
      <c r="C3" s="32" t="s">
        <v>164</v>
      </c>
      <c r="D3" s="32" t="s">
        <v>256</v>
      </c>
    </row>
    <row r="4" spans="2:4">
      <c r="B4" s="1" t="s">
        <v>166</v>
      </c>
      <c r="C4" s="11">
        <v>30.5</v>
      </c>
      <c r="D4" s="11">
        <v>161505</v>
      </c>
    </row>
    <row r="5" spans="2:4">
      <c r="B5" s="1" t="s">
        <v>168</v>
      </c>
      <c r="C5" s="11">
        <v>20.125</v>
      </c>
      <c r="D5" s="11">
        <v>282391.25</v>
      </c>
    </row>
    <row r="6" spans="2:4">
      <c r="B6" s="1" t="s">
        <v>169</v>
      </c>
      <c r="C6" s="11">
        <v>15.125</v>
      </c>
      <c r="D6" s="11">
        <v>236118.75</v>
      </c>
    </row>
    <row r="7" spans="2:4">
      <c r="B7" s="1" t="s">
        <v>167</v>
      </c>
      <c r="C7" s="11">
        <v>16.1428571428571</v>
      </c>
      <c r="D7" s="11">
        <v>228250</v>
      </c>
    </row>
    <row r="8" spans="2:4">
      <c r="B8" s="1" t="s">
        <v>165</v>
      </c>
      <c r="C8" s="11">
        <v>16.75</v>
      </c>
      <c r="D8" s="11">
        <v>144502.5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E1BA4-A996-4835-BDE2-2E870199D625}">
  <sheetPr codeName="Sheet1"/>
  <dimension ref="A2:I23"/>
  <sheetViews>
    <sheetView tabSelected="1" workbookViewId="0">
      <selection activeCell="I10" sqref="I10"/>
    </sheetView>
  </sheetViews>
  <sheetFormatPr defaultRowHeight="16.5"/>
  <cols>
    <col min="3" max="3" width="12.25" customWidth="1"/>
    <col min="4" max="4" width="10" customWidth="1"/>
    <col min="5" max="6" width="12.75" customWidth="1"/>
    <col min="7" max="7" width="2.75" customWidth="1"/>
    <col min="8" max="8" width="13" customWidth="1"/>
    <col min="9" max="9" width="10" customWidth="1"/>
  </cols>
  <sheetData>
    <row r="2" spans="1:9">
      <c r="A2" t="s">
        <v>0</v>
      </c>
      <c r="H2" t="s">
        <v>170</v>
      </c>
    </row>
    <row r="3" spans="1:9">
      <c r="A3" s="1" t="s">
        <v>171</v>
      </c>
      <c r="B3" s="1" t="s">
        <v>163</v>
      </c>
      <c r="C3" s="1" t="s">
        <v>172</v>
      </c>
      <c r="D3" s="1" t="s">
        <v>173</v>
      </c>
      <c r="E3" s="1" t="s">
        <v>174</v>
      </c>
      <c r="F3" s="1" t="s">
        <v>175</v>
      </c>
      <c r="H3" s="1" t="s">
        <v>172</v>
      </c>
      <c r="I3" s="1" t="s">
        <v>173</v>
      </c>
    </row>
    <row r="4" spans="1:9">
      <c r="A4" s="13" t="s">
        <v>176</v>
      </c>
      <c r="B4" s="13" t="s">
        <v>177</v>
      </c>
      <c r="C4" s="13" t="s">
        <v>178</v>
      </c>
      <c r="D4" s="13" t="s">
        <v>179</v>
      </c>
      <c r="E4" s="14">
        <v>45348</v>
      </c>
      <c r="F4" s="8" t="s">
        <v>180</v>
      </c>
      <c r="H4" s="1" t="s">
        <v>181</v>
      </c>
      <c r="I4" s="1" t="s">
        <v>182</v>
      </c>
    </row>
    <row r="5" spans="1:9">
      <c r="A5" s="13" t="s">
        <v>183</v>
      </c>
      <c r="B5" s="13" t="s">
        <v>64</v>
      </c>
      <c r="C5" s="13" t="s">
        <v>184</v>
      </c>
      <c r="D5" s="8" t="s">
        <v>185</v>
      </c>
      <c r="E5" s="14">
        <v>45349</v>
      </c>
      <c r="F5" s="14" t="s">
        <v>186</v>
      </c>
      <c r="H5" s="1" t="s">
        <v>187</v>
      </c>
      <c r="I5" s="1" t="s">
        <v>188</v>
      </c>
    </row>
    <row r="6" spans="1:9">
      <c r="A6" s="13"/>
      <c r="B6" s="13"/>
      <c r="C6" s="13"/>
      <c r="D6" s="13"/>
      <c r="E6" s="13"/>
      <c r="F6" s="13"/>
      <c r="H6" s="1" t="s">
        <v>178</v>
      </c>
      <c r="I6" s="1" t="s">
        <v>179</v>
      </c>
    </row>
    <row r="7" spans="1:9">
      <c r="A7" s="13"/>
      <c r="B7" s="13"/>
      <c r="C7" s="13"/>
      <c r="D7" s="13"/>
      <c r="E7" s="13"/>
      <c r="F7" s="13"/>
      <c r="H7" s="1" t="s">
        <v>184</v>
      </c>
      <c r="I7" s="1" t="s">
        <v>185</v>
      </c>
    </row>
    <row r="8" spans="1:9">
      <c r="A8" s="13"/>
      <c r="B8" s="13"/>
      <c r="C8" s="13"/>
      <c r="D8" s="13"/>
      <c r="E8" s="13"/>
      <c r="F8" s="13"/>
      <c r="H8" s="1" t="s">
        <v>189</v>
      </c>
      <c r="I8" s="1" t="s">
        <v>190</v>
      </c>
    </row>
    <row r="9" spans="1:9">
      <c r="A9" s="13"/>
      <c r="B9" s="13"/>
      <c r="C9" s="13"/>
      <c r="D9" s="13"/>
      <c r="E9" s="13"/>
      <c r="F9" s="13"/>
      <c r="H9" s="1" t="s">
        <v>191</v>
      </c>
      <c r="I9" s="36" t="s">
        <v>272</v>
      </c>
    </row>
    <row r="10" spans="1:9">
      <c r="A10" s="13"/>
      <c r="B10" s="13"/>
      <c r="C10" s="13"/>
      <c r="D10" s="13"/>
      <c r="E10" s="13"/>
      <c r="F10" s="13"/>
      <c r="H10" s="1" t="s">
        <v>192</v>
      </c>
      <c r="I10" s="37" t="s">
        <v>271</v>
      </c>
    </row>
    <row r="11" spans="1:9">
      <c r="A11" s="13"/>
      <c r="B11" s="13"/>
      <c r="C11" s="13"/>
      <c r="D11" s="13"/>
      <c r="E11" s="13"/>
      <c r="F11" s="13"/>
      <c r="H11" s="1" t="s">
        <v>193</v>
      </c>
      <c r="I11" s="1" t="s">
        <v>194</v>
      </c>
    </row>
    <row r="12" spans="1:9">
      <c r="A12" s="13"/>
      <c r="B12" s="13"/>
      <c r="C12" s="13"/>
      <c r="D12" s="13"/>
      <c r="E12" s="13"/>
      <c r="F12" s="13"/>
    </row>
    <row r="13" spans="1:9">
      <c r="A13" s="13"/>
      <c r="B13" s="13"/>
      <c r="C13" s="13"/>
      <c r="D13" s="13"/>
      <c r="E13" s="13"/>
      <c r="F13" s="13"/>
    </row>
    <row r="14" spans="1:9">
      <c r="A14" s="13"/>
      <c r="B14" s="13"/>
      <c r="C14" s="13"/>
      <c r="D14" s="13"/>
      <c r="E14" s="13"/>
      <c r="F14" s="13"/>
    </row>
    <row r="15" spans="1:9">
      <c r="A15" s="13"/>
      <c r="B15" s="13"/>
      <c r="C15" s="13"/>
      <c r="D15" s="13"/>
      <c r="E15" s="13"/>
      <c r="F15" s="13"/>
    </row>
    <row r="16" spans="1:9">
      <c r="A16" s="13"/>
      <c r="B16" s="13"/>
      <c r="C16" s="13"/>
      <c r="D16" s="13"/>
      <c r="E16" s="13"/>
      <c r="F16" s="13"/>
    </row>
    <row r="17" spans="1:6">
      <c r="A17" s="13"/>
      <c r="B17" s="13"/>
      <c r="C17" s="13"/>
      <c r="D17" s="13"/>
      <c r="E17" s="13"/>
      <c r="F17" s="13"/>
    </row>
    <row r="18" spans="1:6">
      <c r="A18" s="13"/>
      <c r="B18" s="13"/>
      <c r="C18" s="13"/>
      <c r="D18" s="13"/>
      <c r="E18" s="13"/>
      <c r="F18" s="13"/>
    </row>
    <row r="19" spans="1:6">
      <c r="A19" s="13"/>
      <c r="B19" s="13"/>
      <c r="C19" s="13"/>
      <c r="D19" s="13"/>
      <c r="E19" s="13"/>
      <c r="F19" s="13"/>
    </row>
    <row r="20" spans="1:6">
      <c r="A20" s="13"/>
      <c r="B20" s="13"/>
      <c r="C20" s="13"/>
      <c r="D20" s="13"/>
      <c r="E20" s="13"/>
      <c r="F20" s="13"/>
    </row>
    <row r="21" spans="1:6">
      <c r="A21" s="13"/>
      <c r="B21" s="13"/>
      <c r="C21" s="13"/>
      <c r="D21" s="13"/>
      <c r="E21" s="13"/>
      <c r="F21" s="13"/>
    </row>
    <row r="22" spans="1:6">
      <c r="A22" s="13"/>
      <c r="B22" s="13"/>
      <c r="C22" s="13"/>
      <c r="D22" s="13"/>
      <c r="E22" s="13"/>
      <c r="F22" s="13"/>
    </row>
    <row r="23" spans="1:6">
      <c r="B23" s="13"/>
      <c r="C23" s="13"/>
      <c r="D23" s="13"/>
      <c r="E23" s="13"/>
      <c r="F23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예약">
          <controlPr defaultSize="0" autoLine="0" r:id="rId4">
            <anchor moveWithCells="1">
              <from>
                <xdr:col>4</xdr:col>
                <xdr:colOff>828675</xdr:colOff>
                <xdr:row>0</xdr:row>
                <xdr:rowOff>47625</xdr:rowOff>
              </from>
              <to>
                <xdr:col>6</xdr:col>
                <xdr:colOff>0</xdr:colOff>
                <xdr:row>1</xdr:row>
                <xdr:rowOff>171450</xdr:rowOff>
              </to>
            </anchor>
          </controlPr>
        </control>
      </mc:Choice>
      <mc:Fallback>
        <control shapeId="7169" r:id="rId3" name="cmd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김용갑</dc:creator>
  <cp:lastModifiedBy>기준 박</cp:lastModifiedBy>
  <cp:lastPrinted>2024-08-17T02:54:12Z</cp:lastPrinted>
  <dcterms:created xsi:type="dcterms:W3CDTF">2024-02-27T08:07:37Z</dcterms:created>
  <dcterms:modified xsi:type="dcterms:W3CDTF">2024-08-17T03:29:28Z</dcterms:modified>
</cp:coreProperties>
</file>