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7 23년상시03\"/>
    </mc:Choice>
  </mc:AlternateContent>
  <xr:revisionPtr revIDLastSave="0" documentId="13_ncr:1_{549A594C-B9AB-4E44-B308-A03ED3C1826D}" xr6:coauthVersionLast="47" xr6:coauthVersionMax="47" xr10:uidLastSave="{00000000-0000-0000-0000-000000000000}"/>
  <bookViews>
    <workbookView xWindow="600" yWindow="348" windowWidth="11520" windowHeight="11772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C32" i="10" l="1" a="1"/>
  <c r="C32" i="10" s="1"/>
  <c r="D32" i="10" a="1"/>
  <c r="D32" i="10"/>
  <c r="C33" i="10" a="1"/>
  <c r="C33" i="10" s="1"/>
  <c r="D33" i="10" a="1"/>
  <c r="D33" i="10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11" i="10"/>
  <c r="G4" i="10"/>
  <c r="G5" i="10"/>
  <c r="G6" i="10"/>
  <c r="G7" i="10"/>
  <c r="G8" i="10"/>
  <c r="G9" i="10"/>
  <c r="G10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7" i="10" a="1"/>
  <c r="J9" i="10" a="1"/>
  <c r="J11" i="10" a="1"/>
  <c r="J13" i="10" a="1"/>
  <c r="J15" i="10" a="1"/>
  <c r="J17" i="10" a="1"/>
  <c r="J19" i="10" a="1"/>
  <c r="J21" i="10" a="1"/>
  <c r="J5" i="10" a="1"/>
  <c r="J3" i="10" a="1"/>
  <c r="J5" i="10" l="1"/>
  <c r="J21" i="10"/>
  <c r="J19" i="10"/>
  <c r="J17" i="10"/>
  <c r="J15" i="10"/>
  <c r="J13" i="10"/>
  <c r="J11" i="10"/>
  <c r="J9" i="10"/>
  <c r="J7" i="10"/>
  <c r="J22" i="10"/>
  <c r="J20" i="10"/>
  <c r="J18" i="10"/>
  <c r="J16" i="10"/>
  <c r="J14" i="10"/>
  <c r="J12" i="10"/>
  <c r="J10" i="10"/>
  <c r="J8" i="10"/>
  <c r="J6" i="10"/>
  <c r="J4" i="10"/>
  <c r="J3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EBCFB184-C7C7-4E0F-A433-7CC84BA3EBFC}" name="MS Access Database_Query1" type="1" refreshedVersion="8" background="1">
    <dbPr connection="DSN=MS Access Database;DBQ=C:\환자관리현황.accdb;DefaultDir=C:\Users\khane\OneDrive\문서;DriverId=25;FIL=MS Access;MaxBufferSize=2048;PageTimeout=5;" command="SELECT 환자별부담금.성별, 환자별부담금.수급자등급, 환자별부담금.일수, 환자별부담금.본인부담금, 환자별부담금.공단부담금_x000d__x000a_FROM `C: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<sst xmlns="http://schemas.openxmlformats.org/spreadsheetml/2006/main" count="625" uniqueCount="313">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</sst>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4D1-4A71-A17F-E02B00C2FB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EE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3" name="사각형: 빗면 2">
          <a:extLst>
            <a:ext uri="{FF2B5EF4-FFF2-40B4-BE49-F238E27FC236}">
              <a16:creationId xmlns:a16="http://schemas.microsoft.com/office/drawing/2014/main" id="{9479EEBE-D714-1E7B-48DA-1F3F36B5BFA1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2902A361-CCCB-B617-239E-58E0E6A39283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8.592292245368" backgroundQuery="1" createdVersion="8" refreshedVersion="8" minRefreshableVersion="3" recordCount="70" xr:uid="{D33C6903-F847-4436-9625-E53F4706CAC1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7B1594-6F5C-4577-8EC7-63ECF840179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2" numFmtId="179"/>
    <dataField name="평균 : 공단부담금" fld="4" subtotal="average" baseField="2" baseItem="2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19" workbookViewId="0">
      <selection activeCell="A26" sqref="A26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AND(ISEVEN(RIGHT($D3,1)),$E3&gt;=200000)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1" priority="1">
      <formula>OR(IFERROR(SEARCH("가족",$C3),FALSE),$E3&gt;=500000)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K12" sqref="K12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L33"/>
  <sheetViews>
    <sheetView tabSelected="1" topLeftCell="D17" workbookViewId="0">
      <selection activeCell="I26" sqref="I26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2" x14ac:dyDescent="0.4">
      <c r="A1" t="s">
        <v>2</v>
      </c>
    </row>
    <row r="2" spans="1:12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  <c r="L2" s="1" t="s">
        <v>31</v>
      </c>
    </row>
    <row r="3" spans="1:12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IFERROR(IF($B3="할부",0%,HLOOKUP($E3,$B$25:$E$28,2+MATCH($C3,{"신용가족","후불하이패스"},1),TRUE)),"")</f>
        <v>0</v>
      </c>
      <c r="H3" s="21">
        <f>IF(ISBLANK($F3)=TRUE,$E3,ROUND($E3/RIGHT($F3,1),-2))</f>
        <v>47900</v>
      </c>
      <c r="I3" s="11">
        <v>143800</v>
      </c>
      <c r="J3" s="1" t="str" cm="1">
        <f t="array" ref="J3">fn비고(A3,I3)</f>
        <v>143800원 이월</v>
      </c>
      <c r="L3" s="1" t="s">
        <v>31</v>
      </c>
    </row>
    <row r="4" spans="1:12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>IFERROR(IF($B4="할부",0%,HLOOKUP($E4,$B$25:$E$28,2+MATCH($C4,{"신용가족","후불하이패스"},1),TRUE)),"")</f>
        <v>0.01</v>
      </c>
      <c r="H4" s="21">
        <f t="shared" ref="H4:H22" si="0">IF(ISBLANK($F4)=TRUE,$E4,ROUND($E4/RIGHT($F4,1),-2))</f>
        <v>174100</v>
      </c>
      <c r="I4" s="11">
        <v>0</v>
      </c>
      <c r="J4" s="1" t="str" cm="1">
        <f t="array" ref="J4">fn비고(A4,I4)</f>
        <v>10월 결제완료</v>
      </c>
      <c r="L4" s="1" t="s">
        <v>31</v>
      </c>
    </row>
    <row r="5" spans="1:12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>IFERROR(IF($B5="할부",0%,HLOOKUP($E5,$B$25:$E$28,2+MATCH($C5,{"신용가족","후불하이패스"},1),TRUE)),"")</f>
        <v>5.0000000000000001E-3</v>
      </c>
      <c r="H5" s="21">
        <f t="shared" si="0"/>
        <v>52900</v>
      </c>
      <c r="I5" s="11">
        <v>0</v>
      </c>
      <c r="J5" s="1" t="str" cm="1">
        <f t="array" ref="J5">fn비고(A5,I5)</f>
        <v>2월 결제완료</v>
      </c>
      <c r="L5" s="1" t="s">
        <v>31</v>
      </c>
    </row>
    <row r="6" spans="1:12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>IFERROR(IF($B6="할부",0%,HLOOKUP($E6,$B$25:$E$28,2+MATCH($C6,{"신용가족","후불하이패스"},1),TRUE)),"")</f>
        <v>0.02</v>
      </c>
      <c r="H6" s="21">
        <f t="shared" si="0"/>
        <v>327900</v>
      </c>
      <c r="I6" s="11">
        <v>0</v>
      </c>
      <c r="J6" s="1" t="str" cm="1">
        <f t="array" ref="J6">fn비고(A6,I6)</f>
        <v>3월 결제완료</v>
      </c>
      <c r="L6" s="1" t="s">
        <v>31</v>
      </c>
    </row>
    <row r="7" spans="1:12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>IFERROR(IF($B7="할부",0%,HLOOKUP($E7,$B$25:$E$28,2+MATCH($C7,{"신용가족","후불하이패스"},1),TRUE)),"")</f>
        <v>0</v>
      </c>
      <c r="H7" s="21">
        <f t="shared" si="0"/>
        <v>16100</v>
      </c>
      <c r="I7" s="11">
        <v>96700</v>
      </c>
      <c r="J7" s="1" t="str" cm="1">
        <f t="array" ref="J7">fn비고(A7,I7)</f>
        <v>96700원 이월</v>
      </c>
      <c r="L7" s="1" t="s">
        <v>31</v>
      </c>
    </row>
    <row r="8" spans="1:12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>IFERROR(IF($B8="할부",0%,HLOOKUP($E8,$B$25:$E$28,2+MATCH($C8,{"신용가족","후불하이패스"},1),TRUE)),"")</f>
        <v>1.4999999999999999E-2</v>
      </c>
      <c r="H8" s="21">
        <f t="shared" si="0"/>
        <v>166600</v>
      </c>
      <c r="I8" s="11">
        <v>0</v>
      </c>
      <c r="J8" s="1" t="str" cm="1">
        <f t="array" ref="J8">fn비고(A8,I8)</f>
        <v>6월 결제완료</v>
      </c>
      <c r="L8" s="1" t="s">
        <v>31</v>
      </c>
    </row>
    <row r="9" spans="1:12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>IFERROR(IF($B9="할부",0%,HLOOKUP($E9,$B$25:$E$28,2+MATCH($C9,{"신용가족","후불하이패스"},1),TRUE)),"")</f>
        <v>0</v>
      </c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  <c r="L9" s="1" t="s">
        <v>31</v>
      </c>
    </row>
    <row r="10" spans="1:12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>IFERROR(IF($B10="할부",0%,HLOOKUP($E10,$B$25:$E$28,2+MATCH($C10,{"신용가족","후불하이패스"},1),TRUE)),"")</f>
        <v>0.02</v>
      </c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  <c r="L10" s="1" t="s">
        <v>31</v>
      </c>
    </row>
    <row r="11" spans="1:12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>IFERROR(IF($B11="할부",0%,HLOOKUP($E11,$B$25:$E$28,2+MATCH($C11,{"신용가족","후불하이패스"},1),TRUE)),"")</f>
        <v/>
      </c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  <c r="L11" s="1" t="s">
        <v>28</v>
      </c>
    </row>
    <row r="12" spans="1:12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>IFERROR(IF($B12="할부",0%,HLOOKUP($E12,$B$25:$E$28,2+MATCH($C12,{"신용가족","후불하이패스"},1),TRUE)),"")</f>
        <v>0.01</v>
      </c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  <c r="L12" s="1" t="s">
        <v>28</v>
      </c>
    </row>
    <row r="13" spans="1:12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>IFERROR(IF($B13="할부",0%,HLOOKUP($E13,$B$25:$E$28,2+MATCH($C13,{"신용가족","후불하이패스"},1),TRUE)),"")</f>
        <v>0</v>
      </c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  <c r="L13" s="1" t="s">
        <v>28</v>
      </c>
    </row>
    <row r="14" spans="1:12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>IFERROR(IF($B14="할부",0%,HLOOKUP($E14,$B$25:$E$28,2+MATCH($C14,{"신용가족","후불하이패스"},1),TRUE)),"")</f>
        <v>0.02</v>
      </c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  <c r="L14" s="1" t="s">
        <v>28</v>
      </c>
    </row>
    <row r="15" spans="1:12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>IFERROR(IF($B15="할부",0%,HLOOKUP($E15,$B$25:$E$28,2+MATCH($C15,{"신용가족","후불하이패스"},1),TRUE)),"")</f>
        <v>0.01</v>
      </c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  <c r="L15" s="1" t="s">
        <v>28</v>
      </c>
    </row>
    <row r="16" spans="1:12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>IFERROR(IF($B16="할부",0%,HLOOKUP($E16,$B$25:$E$28,2+MATCH($C16,{"신용가족","후불하이패스"},1),TRUE)),"")</f>
        <v>0</v>
      </c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  <c r="L16" s="1" t="s">
        <v>28</v>
      </c>
    </row>
    <row r="17" spans="1:12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>IFERROR(IF($B17="할부",0%,HLOOKUP($E17,$B$25:$E$28,2+MATCH($C17,{"신용가족","후불하이패스"},1),TRUE)),"")</f>
        <v>2.5000000000000001E-2</v>
      </c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  <c r="L17" s="1" t="s">
        <v>33</v>
      </c>
    </row>
    <row r="18" spans="1:12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>IFERROR(IF($B18="할부",0%,HLOOKUP($E18,$B$25:$E$28,2+MATCH($C18,{"신용가족","후불하이패스"},1),TRUE)),"")</f>
        <v/>
      </c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  <c r="L18" s="1" t="s">
        <v>33</v>
      </c>
    </row>
    <row r="19" spans="1:12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>IFERROR(IF($B19="할부",0%,HLOOKUP($E19,$B$25:$E$28,2+MATCH($C19,{"신용가족","후불하이패스"},1),TRUE)),"")</f>
        <v>0.02</v>
      </c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  <c r="L19" s="1" t="s">
        <v>33</v>
      </c>
    </row>
    <row r="20" spans="1:12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>IFERROR(IF($B20="할부",0%,HLOOKUP($E20,$B$25:$E$28,2+MATCH($C20,{"신용가족","후불하이패스"},1),TRUE)),"")</f>
        <v>0</v>
      </c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  <c r="L20" s="1" t="s">
        <v>33</v>
      </c>
    </row>
    <row r="21" spans="1:12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>IFERROR(IF($B21="할부",0%,HLOOKUP($E21,$B$25:$E$28,2+MATCH($C21,{"신용가족","후불하이패스"},1),TRUE)),"")</f>
        <v>5.0000000000000001E-3</v>
      </c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  <c r="L21" s="1" t="s">
        <v>33</v>
      </c>
    </row>
    <row r="22" spans="1:12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>IFERROR(IF($B22="할부",0%,HLOOKUP($E22,$B$25:$E$28,2+MATCH($C22,{"신용가족","후불하이패스"},1),TRUE)),"")</f>
        <v>0.02</v>
      </c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2" x14ac:dyDescent="0.4">
      <c r="A24" t="s">
        <v>0</v>
      </c>
      <c r="G24" s="14" t="s">
        <v>36</v>
      </c>
    </row>
    <row r="25" spans="1:12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2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1">FREQUENCY($E$3:$E$22,$H$26:$H$30)/COUNT($E$3:$E$22)</f>
        <v>0.1</v>
      </c>
      <c r="J26" s="47"/>
    </row>
    <row r="27" spans="1:12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2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2" x14ac:dyDescent="0.4">
      <c r="G29" s="39">
        <v>300000</v>
      </c>
      <c r="H29" s="40">
        <v>500000</v>
      </c>
      <c r="I29" s="22">
        <v>0.3</v>
      </c>
    </row>
    <row r="30" spans="1:12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2" x14ac:dyDescent="0.4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2" x14ac:dyDescent="0.4">
      <c r="A32" s="23" t="s">
        <v>23</v>
      </c>
      <c r="B32" s="1" t="str" cm="1">
        <f t="array" ref="B32">FIXED(MAX(($B$3:$B$22=$A32)*($C$3:$C$22=B$31)*($E$3:$E$22)),0,FALSE)&amp;"(총"&amp;COUNTIFS($B$3:$B$22,$A32,$C$3:$C$22,B$31)&amp;"건중)"</f>
        <v>565,400(총2건중)</v>
      </c>
      <c r="C32" s="1" t="str" cm="1">
        <f t="array" ref="C32">FIXED(MAX(($B$3:$B$22=$A32)*($C$3:$C$22=C$31)*($E$3:$E$22)),0,FALSE)&amp;"(총"&amp;COUNTIFS($B$3:$B$22,$A32,$C$3:$C$22,C$31)&amp;"건중)"</f>
        <v>563,200(총3건중)</v>
      </c>
      <c r="D32" s="1" t="str" cm="1">
        <f t="array" ref="D32">FIXED(MAX(($B$3:$B$22=$A32)*($C$3:$C$22=D$31)*($E$3:$E$22)),0,FALSE)&amp;"(총"&amp;COUNTIFS($B$3:$B$22,$A32,$C$3:$C$22,D$31)&amp;"건중)"</f>
        <v>301,600(총1건중)</v>
      </c>
    </row>
    <row r="33" spans="1:4" x14ac:dyDescent="0.4">
      <c r="A33" s="23" t="s">
        <v>30</v>
      </c>
      <c r="B33" s="1" t="str" cm="1">
        <f t="array" ref="B33">FIXED(MAX(($B$3:$B$22=$A33)*($C$3:$C$22=B$31)*($E$3:$E$22)),0,FALSE)&amp;"(총"&amp;COUNTIFS($B$3:$B$22,$A33,$C$3:$C$22,B$31)&amp;"건중)"</f>
        <v>327,900(총4건중)</v>
      </c>
      <c r="C33" s="1" t="str" cm="1">
        <f t="array" ref="C33">FIXED(MAX(($B$3:$B$22=$A33)*($C$3:$C$22=C$31)*($E$3:$E$22)),0,FALSE)&amp;"(총"&amp;COUNTIFS($B$3:$B$22,$A33,$C$3:$C$22,C$31)&amp;"건중)"</f>
        <v>494,100(총6건중)</v>
      </c>
      <c r="D33" s="1" t="str" cm="1">
        <f t="array" ref="D33">FIXED(MAX(($B$3:$B$22=$A33)*($C$3:$C$22=D$31)*($E$3:$E$22)),0,FALSE)&amp;"(총"&amp;COUNTIFS($B$3:$B$22,$A33,$C$3:$C$22,D$31)&amp;"건중)"</f>
        <v>503,400(총4건중)</v>
      </c>
    </row>
  </sheetData>
  <sortState xmlns:xlrd2="http://schemas.microsoft.com/office/spreadsheetml/2017/richdata2" ref="L2:L21">
    <sortCondition ref="L2:L21"/>
  </sortState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7" sqref="B7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306</v>
      </c>
    </row>
    <row r="4" spans="1:4" x14ac:dyDescent="0.4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307</v>
      </c>
      <c r="C6" s="49">
        <v>4463.04</v>
      </c>
      <c r="D6" s="49">
        <v>25308.560000000001</v>
      </c>
    </row>
    <row r="7" spans="1:4" x14ac:dyDescent="0.4">
      <c r="B7" t="s">
        <v>308</v>
      </c>
      <c r="C7" s="49">
        <v>5700</v>
      </c>
      <c r="D7" s="49">
        <v>32290</v>
      </c>
    </row>
    <row r="8" spans="1:4" x14ac:dyDescent="0.4">
      <c r="B8" t="s">
        <v>309</v>
      </c>
      <c r="C8" s="49">
        <v>6937.875</v>
      </c>
      <c r="D8" s="49">
        <v>39324.625</v>
      </c>
    </row>
    <row r="9" spans="1:4" x14ac:dyDescent="0.4">
      <c r="B9" t="s">
        <v>310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307</v>
      </c>
      <c r="C11" s="49">
        <v>5281.4</v>
      </c>
      <c r="D11" s="49">
        <v>29945.266666666666</v>
      </c>
    </row>
    <row r="12" spans="1:4" x14ac:dyDescent="0.4">
      <c r="B12" t="s">
        <v>308</v>
      </c>
      <c r="C12" s="49">
        <v>4688.8888888888887</v>
      </c>
      <c r="D12" s="49">
        <v>26588.888888888891</v>
      </c>
    </row>
    <row r="13" spans="1:4" x14ac:dyDescent="0.4">
      <c r="B13" t="s">
        <v>309</v>
      </c>
      <c r="C13" s="49">
        <v>5291.666666666667</v>
      </c>
      <c r="D13" s="49">
        <v>30005</v>
      </c>
    </row>
    <row r="14" spans="1:4" x14ac:dyDescent="0.4">
      <c r="B14" t="s">
        <v>310</v>
      </c>
      <c r="C14" s="49">
        <v>7790.333333333333</v>
      </c>
      <c r="D14" s="49">
        <v>44159.666666666664</v>
      </c>
    </row>
    <row r="15" spans="1:4" x14ac:dyDescent="0.4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L8" sqref="L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8" sqref="I8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workbookViewId="0">
      <selection activeCell="L17" sqref="L17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H7" sqref="H7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2023-06-21T07:10:47Z</cp:lastPrinted>
  <dcterms:created xsi:type="dcterms:W3CDTF">2023-01-31T07:13:44Z</dcterms:created>
  <dcterms:modified xsi:type="dcterms:W3CDTF">2025-07-10T06:57:59Z</dcterms:modified>
</cp:coreProperties>
</file>