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Master\Desktop\길벗컴활1급총정리\기출\07회\"/>
    </mc:Choice>
  </mc:AlternateContent>
  <xr:revisionPtr revIDLastSave="0" documentId="13_ncr:1_{E61613BD-A529-4908-9B8F-4DA5F5E26752}" xr6:coauthVersionLast="47" xr6:coauthVersionMax="47" xr10:uidLastSave="{00000000-0000-0000-0000-000000000000}"/>
  <bookViews>
    <workbookView xWindow="-110" yWindow="-110" windowWidth="38620" windowHeight="21100" tabRatio="776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0" l="1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C34" i="10"/>
  <c r="D34" i="10"/>
  <c r="C35" i="10"/>
  <c r="D35" i="10"/>
  <c r="B35" i="10"/>
  <c r="B34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I26" i="10" a="1"/>
  <c r="I26" i="10" s="1"/>
  <c r="L25" i="10" a="1"/>
  <c r="L25" i="10" s="1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3" i="4"/>
  <c r="A25" i="4"/>
  <c r="B7" i="8"/>
  <c r="E3" i="8" s="1"/>
  <c r="J4" i="10" a="1"/>
  <c r="J10" i="10" a="1"/>
  <c r="J16" i="10" a="1"/>
  <c r="J22" i="10" a="1"/>
  <c r="J19" i="10" a="1"/>
  <c r="J20" i="10" a="1"/>
  <c r="J21" i="10" a="1"/>
  <c r="J5" i="10" a="1"/>
  <c r="J17" i="10" a="1"/>
  <c r="J7" i="10" a="1"/>
  <c r="J14" i="10" a="1"/>
  <c r="J15" i="10" a="1"/>
  <c r="J11" i="10" a="1"/>
  <c r="J8" i="10" a="1"/>
  <c r="J6" i="10" a="1"/>
  <c r="J12" i="10" a="1"/>
  <c r="J18" i="10" a="1"/>
  <c r="J13" i="10" a="1"/>
  <c r="J9" i="10" a="1"/>
  <c r="J3" i="10" a="1"/>
  <c r="J9" i="10" l="1"/>
  <c r="J13" i="10"/>
  <c r="J18" i="10"/>
  <c r="J12" i="10"/>
  <c r="J6" i="10"/>
  <c r="J8" i="10"/>
  <c r="J11" i="10"/>
  <c r="J15" i="10"/>
  <c r="J14" i="10"/>
  <c r="J7" i="10"/>
  <c r="J17" i="10"/>
  <c r="J5" i="10"/>
  <c r="J21" i="10"/>
  <c r="J20" i="10"/>
  <c r="J19" i="10"/>
  <c r="J22" i="10"/>
  <c r="J16" i="10"/>
  <c r="J10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FC702360-E9C6-4D2E-A70F-060CC0457A23}" name="MS Access Database_Query1" type="1" refreshedVersion="7" background="1">
    <dbPr connection="DSN=MS Access Database;DBQ=C:\Users\Public\Downloads\환자관리현황.accdb;DefaultDir=C:\Users\Public\Downloads;DriverId=25;FIL=MS Access;MaxBufferSize=2048;PageTimeout=5;" command="SELECT 환자별부담금.성별, 환자별부담금.수급자등급, 환자별부담금.일수, 환자별부담금.본인부담금, 환자별부담금.공단부담금_x000d__x000a_FROM `C:\Users\Public\Downloads\환자관리현황.accdb`.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<sst xmlns="http://schemas.openxmlformats.org/spreadsheetml/2006/main" count="607" uniqueCount="315">
  <si>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</si>
  <si>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</si>
  <si>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</si>
  <si>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</si>
  <si>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</si>
  <si>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</si>
  <si>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</si>
  <si>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</si>
  <si>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</si>
  <si>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</si>
  <si>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</si>
  <si>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</si>
  <si>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</si>
  <si>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</si>
  <si>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</si>
  <si>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</si>
  <si>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</si>
  <si>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</si>
  <si>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</si>
  <si>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</si>
  <si>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</si>
  <si>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</si>
  <si>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</si>
  <si>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</si>
  <si>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</si>
  <si>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</si>
  <si>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</si>
  <si>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</si>
  <si>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</si>
  <si>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</si>
  <si>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</si>
  <si>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</si>
  <si>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</si>
  <si>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</si>
  <si>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</si>
  <si>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</si>
  <si>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</si>
  <si>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</si>
  <si>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</si>
  <si>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</si>
  <si>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</si>
  <si>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</si>
  <si>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</si>
  <si>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</si>
  <si>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</si>
  <si>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</si>
  <si>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</si>
  <si>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</si>
  <si>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</si>
  <si>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</si>
  <si>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</si>
  <si>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</si>
  <si>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</si>
  <si>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</si>
  <si>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</si>
  <si>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</si>
  <si>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</si>
  <si>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</si>
  <si>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</si>
  <si>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</si>
  <si>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</si>
  <si>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</si>
  <si>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</si>
  <si>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</si>
  <si>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</si>
  <si>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</si>
  <si>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</si>
  <si>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</si>
  <si>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</si>
  <si>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</si>
  <si>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</si>
  <si>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</si>
  <si>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</si>
  <si>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</si>
  <si>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</si>
  <si>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</si>
  <si>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</si>
  <si>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</si>
  <si>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</si>
  <si>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</si>
  <si>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</si>
  <si>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</si>
  <si>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</si>
  <si>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</si>
  <si>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</si>
  <si>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</si>
  <si>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</si>
  <si>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</si>
  <si>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</si>
  <si>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</si>
  <si>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</si>
  <si>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</si>
  <si>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</si>
  <si>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</si>
  <si>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</si>
  <si>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</si>
  <si>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</si>
  <si>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</si>
  <si>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</si>
  <si>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</si>
  <si>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</si>
  <si>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</si>
  <si>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</si>
  <si>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</si>
  <si>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</si>
  <si>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</si>
  <si>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</si>
  <si>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</si>
  <si>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</si>
  <si>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</si>
  <si>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</si>
  <si>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</si>
  <si>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</si>
  <si>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</si>
  <si>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</si>
  <si>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</si>
  <si>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</si>
  <si>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</si>
  <si>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</si>
  <si>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</si>
  <si>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</si>
  <si>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</si>
  <si>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</si>
  <si>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</si>
  <si>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</si>
  <si>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</si>
  <si>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</si>
  <si>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</si>
  <si>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</si>
  <si>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</si>
  <si>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</si>
  <si>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</si>
  <si>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</si>
  <si>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</si>
  <si>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</si>
  <si>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</si>
  <si>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</si>
  <si>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</si>
  <si>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</si>
  <si>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</si>
  <si>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</si>
  <si>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</si>
  <si>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</si>
  <si>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</si>
  <si>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</si>
  <si>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</si>
  <si>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</si>
  <si>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</si>
  <si>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</si>
  <si>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</si>
  <si>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</si>
  <si>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</si>
  <si>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</si>
  <si>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</si>
  <si>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</si>
  <si>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</si>
  <si>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</si>
  <si>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</si>
  <si>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</si>
  <si>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</si>
  <si>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</si>
  <si>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</si>
  <si>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</si>
  <si>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</si>
  <si>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</si>
  <si>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</si>
  <si>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</si>
  <si>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</si>
  <si>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</si>
  <si>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</si>
  <si>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</si>
  <si>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</si>
  <si>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</si>
  <si>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</si>
  <si>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</si>
  <si>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</si>
  <si>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</si>
  <si>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</si>
  <si>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</si>
  <si>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</si>
  <si>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</si>
  <si>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</si>
  <si>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</si>
  <si>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</si>
  <si>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</si>
  <si>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</si>
  <si>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</si>
  <si>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</si>
  <si>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</si>
  <si>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</si>
  <si>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</si>
  <si>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</si>
  <si>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</si>
  <si>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</si>
  <si>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</si>
  <si>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</si>
  <si>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</si>
  <si>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</si>
  <si>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</si>
  <si>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</si>
  <si>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</si>
  <si>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</si>
  <si>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</si>
  <si>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</si>
  <si>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</si>
  <si>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</si>
  <si>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</si>
  <si>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</si>
  <si>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</si>
  <si>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</si>
  <si>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</si>
  <si>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</si>
  <si>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</si>
  <si>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</si>
  <si>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</si>
  <si>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</si>
  <si>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</si>
  <si>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</si>
  <si>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</si>
  <si>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</si>
  <si>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</si>
  <si>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</si>
  <si>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</si>
  <si>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</si>
  <si>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</si>
  <si>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</si>
  <si>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</si>
  <si>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</si>
  <si>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</si>
  <si>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</si>
  <si>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</si>
  <si>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</si>
  <si>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</si>
  <si>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</si>
  <si>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</si>
  <si>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</si>
  <si>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</si>
  <si>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</si>
  <si>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</si>
  <si>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</si>
  <si>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</si>
  <si>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</si>
  <si>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</si>
  <si>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</si>
  <si>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</si>
  <si>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</si>
  <si>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</si>
  <si>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</si>
  <si>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</si>
  <si>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</si>
  <si>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</si>
  <si>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</si>
  <si>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</si>
  <si>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</si>
  <si>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</si>
  <si>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</si>
  <si>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</si>
  <si>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</si>
  <si>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</si>
  <si>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</si>
  <si>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</si>
  <si>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</si>
  <si>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</si>
  <si>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</si>
  <si>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</si>
  <si>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</si>
  <si>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</si>
  <si>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</si>
  <si>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</si>
  <si>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</si>
  <si>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</si>
  <si>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</si>
  <si>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</si>
  <si>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</si>
  <si>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</si>
  <si>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</si>
  <si>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</si>
  <si>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</si>
  <si>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</si>
  <si>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</si>
  <si>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</si>
  <si>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</si>
  <si>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</si>
  <si>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</si>
  <si>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</si>
  <si>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</si>
  <si>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</si>
  <si>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</si>
  <si>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</si>
  <si>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</si>
  <si>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</si>
  <si>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</si>
  <si>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</si>
  <si>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</si>
  <si>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</si>
  <si>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</si>
  <si>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</si>
  <si>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</si>
  <si>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</si>
  <si>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</si>
  <si>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</si>
  <si>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</si>
  <si>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</si>
  <si>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</si>
  <si>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</si>
  <si>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</si>
  <si>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</si>
  <si>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</si>
  <si>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</si>
  <si>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</si>
  <si>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</si>
  <si>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</si>
  <si>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</si>
  <si>
    <t>테스트1</t>
  </si>
  <si>
    <t>과장1년차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</si>
</sst>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7" fillId="0" borderId="1" xfId="4" applyNumberFormat="1" applyFont="1" applyBorder="1" applyAlignment="1">
      <alignment horizontal="center" wrapText="1"/>
    </xf>
    <xf numFmtId="176" fontId="0" fillId="0" borderId="1" xfId="2" quotePrefix="1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9-E335-4E09-858F-99D04589D6D2}"/>
              </c:ext>
            </c:extLst>
          </c:dPt>
          <c:dLbls>
            <c:dLbl>
              <c:idx val="3"/>
              <c:layout>
                <c:manualLayout>
                  <c:x val="-0.11482037673467613"/>
                  <c:y val="-0.1060731241315423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3-4E61-A225-8F842F840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1</xdr:row>
      <xdr:rowOff>0</xdr:rowOff>
    </xdr:from>
    <xdr:to>
      <xdr:col>7</xdr:col>
      <xdr:colOff>0</xdr:colOff>
      <xdr:row>2</xdr:row>
      <xdr:rowOff>203200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473450" y="215900"/>
          <a:ext cx="9080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19050</xdr:rowOff>
    </xdr:from>
    <xdr:to>
      <xdr:col>7</xdr:col>
      <xdr:colOff>6350</xdr:colOff>
      <xdr:row>6</xdr:row>
      <xdr:rowOff>6350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479800" y="882650"/>
          <a:ext cx="9080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0</xdr:row>
          <xdr:rowOff>57150</xdr:rowOff>
        </xdr:from>
        <xdr:to>
          <xdr:col>4</xdr:col>
          <xdr:colOff>698500</xdr:colOff>
          <xdr:row>0</xdr:row>
          <xdr:rowOff>431800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ter" refreshedDate="45849.544508796294" backgroundQuery="1" createdVersion="7" refreshedVersion="7" minRefreshableVersion="3" recordCount="70" xr:uid="{A470C8AC-8E1A-4E24-9695-BC75AA9187CA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D63859-248F-4FD8-93F2-27B4278732AA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2" numFmtId="179"/>
    <dataField name="평균 : 공단부담금" fld="4" subtotal="average" baseField="2" baseItem="2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J34"/>
  <sheetViews>
    <sheetView workbookViewId="0">
      <selection activeCell="L19" sqref="L19"/>
    </sheetView>
  </sheetViews>
  <sheetFormatPr defaultRowHeight="17" x14ac:dyDescent="0.45"/>
  <cols>
    <col min="1" max="1" width="13.25" customWidth="1"/>
    <col min="2" max="3" width="13" customWidth="1"/>
    <col min="4" max="4" width="11" customWidth="1"/>
    <col min="5" max="5" width="10.33203125" customWidth="1"/>
    <col min="6" max="6" width="5.25" bestFit="1" customWidth="1"/>
    <col min="7" max="7" width="7.08203125" customWidth="1"/>
    <col min="8" max="8" width="11.25" customWidth="1"/>
  </cols>
  <sheetData>
    <row r="1" spans="1:10" x14ac:dyDescent="0.45">
      <c r="A1" t="s">
        <v>67</v>
      </c>
    </row>
    <row r="2" spans="1:10" x14ac:dyDescent="0.45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10" x14ac:dyDescent="0.45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  <c r="J3" t="b">
        <f>IFERROR(OR(SEARCH("가족",C3,1),E3&gt;=500000)," ")</f>
        <v>1</v>
      </c>
    </row>
    <row r="4" spans="1:10" x14ac:dyDescent="0.45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  <c r="J4" t="str">
        <f t="shared" ref="J4:J22" si="0">IFERROR(OR(SEARCH("가족",C4,1),E4&gt;=500000)," ")</f>
        <v xml:space="preserve"> </v>
      </c>
    </row>
    <row r="5" spans="1:10" x14ac:dyDescent="0.45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  <c r="J5" t="b">
        <f t="shared" si="0"/>
        <v>1</v>
      </c>
    </row>
    <row r="6" spans="1:10" x14ac:dyDescent="0.45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  <c r="J6" t="str">
        <f t="shared" si="0"/>
        <v xml:space="preserve"> </v>
      </c>
    </row>
    <row r="7" spans="1:10" x14ac:dyDescent="0.45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  <c r="J7" t="str">
        <f t="shared" si="0"/>
        <v xml:space="preserve"> </v>
      </c>
    </row>
    <row r="8" spans="1:10" x14ac:dyDescent="0.45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  <c r="J8" t="b">
        <f t="shared" si="0"/>
        <v>1</v>
      </c>
    </row>
    <row r="9" spans="1:10" x14ac:dyDescent="0.45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  <c r="J9" t="str">
        <f t="shared" si="0"/>
        <v xml:space="preserve"> </v>
      </c>
    </row>
    <row r="10" spans="1:10" x14ac:dyDescent="0.45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  <c r="J10" t="b">
        <f t="shared" si="0"/>
        <v>1</v>
      </c>
    </row>
    <row r="11" spans="1:10" x14ac:dyDescent="0.45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  <c r="J11" t="str">
        <f t="shared" si="0"/>
        <v xml:space="preserve"> </v>
      </c>
    </row>
    <row r="12" spans="1:10" x14ac:dyDescent="0.45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  <c r="J12" t="b">
        <f t="shared" si="0"/>
        <v>1</v>
      </c>
    </row>
    <row r="13" spans="1:10" x14ac:dyDescent="0.45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  <c r="J13" t="str">
        <f t="shared" si="0"/>
        <v xml:space="preserve"> </v>
      </c>
    </row>
    <row r="14" spans="1:10" x14ac:dyDescent="0.45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  <c r="J14" t="b">
        <f t="shared" si="0"/>
        <v>1</v>
      </c>
    </row>
    <row r="15" spans="1:10" x14ac:dyDescent="0.45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  <c r="J15" t="b">
        <f t="shared" si="0"/>
        <v>1</v>
      </c>
    </row>
    <row r="16" spans="1:10" x14ac:dyDescent="0.45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  <c r="J16" t="str">
        <f t="shared" si="0"/>
        <v xml:space="preserve"> </v>
      </c>
    </row>
    <row r="17" spans="1:10" x14ac:dyDescent="0.45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  <c r="J17" t="b">
        <f t="shared" si="0"/>
        <v>1</v>
      </c>
    </row>
    <row r="18" spans="1:10" x14ac:dyDescent="0.45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  <c r="J18" t="str">
        <f t="shared" si="0"/>
        <v xml:space="preserve"> </v>
      </c>
    </row>
    <row r="19" spans="1:10" x14ac:dyDescent="0.45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  <c r="J19" t="str">
        <f t="shared" si="0"/>
        <v xml:space="preserve"> </v>
      </c>
    </row>
    <row r="20" spans="1:10" x14ac:dyDescent="0.45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  <c r="J20" t="b">
        <f t="shared" si="0"/>
        <v>1</v>
      </c>
    </row>
    <row r="21" spans="1:10" x14ac:dyDescent="0.45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  <c r="J21" t="str">
        <f t="shared" si="0"/>
        <v xml:space="preserve"> </v>
      </c>
    </row>
    <row r="22" spans="1:10" x14ac:dyDescent="0.45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  <c r="J22" t="str">
        <f t="shared" si="0"/>
        <v xml:space="preserve"> </v>
      </c>
    </row>
    <row r="24" spans="1:10" x14ac:dyDescent="0.45">
      <c r="A24" t="s">
        <v>304</v>
      </c>
    </row>
    <row r="25" spans="1:10" x14ac:dyDescent="0.45">
      <c r="A25" t="b">
        <f>AND(ISEVEN(RIGHT(D3,1)), E3&gt;=200000 )</f>
        <v>0</v>
      </c>
    </row>
    <row r="27" spans="1:10" x14ac:dyDescent="0.45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10" x14ac:dyDescent="0.45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10" x14ac:dyDescent="0.45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10" x14ac:dyDescent="0.45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10" x14ac:dyDescent="0.45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10" x14ac:dyDescent="0.45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5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5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IFERROR(OR(SEARCH("가족",$C3,1),$E3&gt;=500000)," 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L20" sqref="L20"/>
    </sheetView>
  </sheetViews>
  <sheetFormatPr defaultColWidth="9" defaultRowHeight="17" x14ac:dyDescent="0.45"/>
  <cols>
    <col min="1" max="1" width="10.25" customWidth="1"/>
    <col min="2" max="2" width="8.5" customWidth="1"/>
    <col min="3" max="3" width="6.5" customWidth="1"/>
    <col min="4" max="4" width="12.08203125" customWidth="1"/>
    <col min="5" max="6" width="6.5" customWidth="1"/>
    <col min="7" max="9" width="12.08203125" customWidth="1"/>
  </cols>
  <sheetData>
    <row r="1" spans="1:9" x14ac:dyDescent="0.45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5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5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5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5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5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5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5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5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5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5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5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5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5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5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5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5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5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5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5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5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5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5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5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5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5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5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5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5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5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5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5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5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5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5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5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5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5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5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5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5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5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5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5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5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5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5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5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5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5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5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5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5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5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5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5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5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5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5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5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5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5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5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5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5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5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5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5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5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5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5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L35"/>
  <sheetViews>
    <sheetView workbookViewId="0">
      <selection activeCell="F35" sqref="F35"/>
    </sheetView>
  </sheetViews>
  <sheetFormatPr defaultRowHeight="17" x14ac:dyDescent="0.45"/>
  <cols>
    <col min="1" max="1" width="13.5" customWidth="1"/>
    <col min="2" max="4" width="16.33203125" bestFit="1" customWidth="1"/>
    <col min="5" max="5" width="12.5" bestFit="1" customWidth="1"/>
    <col min="6" max="6" width="6.33203125" customWidth="1"/>
    <col min="7" max="7" width="13" customWidth="1"/>
    <col min="8" max="8" width="14" bestFit="1" customWidth="1"/>
    <col min="9" max="9" width="11" bestFit="1" customWidth="1"/>
    <col min="10" max="10" width="14.08203125" bestFit="1" customWidth="1"/>
    <col min="11" max="11" width="3.33203125" customWidth="1"/>
  </cols>
  <sheetData>
    <row r="1" spans="1:12" x14ac:dyDescent="0.45">
      <c r="A1" t="s">
        <v>2</v>
      </c>
    </row>
    <row r="2" spans="1:12" x14ac:dyDescent="0.45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2" x14ac:dyDescent="0.45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51">
        <f>IF(F3="할부", 0%, IFERROR(HLOOKUP(E3,$B$25:$E$28,MATCH(C3,$A$27:$A$28,1)+3,TRUE), " "))</f>
        <v>1.4999999999999999E-2</v>
      </c>
      <c r="H3" s="21">
        <f>IF(ISBLANK(F3),E3,ROUND(E3/RIGHT(F3,1),-2))</f>
        <v>47900</v>
      </c>
      <c r="I3" s="11">
        <v>143800</v>
      </c>
      <c r="J3" s="1" t="str" cm="1">
        <f t="array" ref="J3">fn비고(A3,I3)</f>
        <v>7월 이월</v>
      </c>
      <c r="L3">
        <f>IFERROR(HLOOKUP(E3,$B$25:$E$28,MATCH(C3,$A$27:$A$28,1)+3,TRUE), " ")</f>
        <v>1.4999999999999999E-2</v>
      </c>
    </row>
    <row r="4" spans="1:12" x14ac:dyDescent="0.45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51">
        <f t="shared" ref="G4:G22" si="0">IF(F4="할부", 0%, IFERROR(HLOOKUP(E4,$B$25:$E$28,MATCH(C4,$A$27:$A$28,1)+3,TRUE), " "))</f>
        <v>1.4999999999999999E-2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fn비고(A4,I4)</f>
        <v>10월 결제완료</v>
      </c>
      <c r="L4">
        <f t="shared" ref="L4:L22" si="2">IFERROR(HLOOKUP(E4,$B$25:$E$28,MATCH(C4,$A$27:$A$28,1)+3,TRUE), " ")</f>
        <v>1.4999999999999999E-2</v>
      </c>
    </row>
    <row r="5" spans="1:12" x14ac:dyDescent="0.45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51">
        <f t="shared" si="0"/>
        <v>8.0000000000000002E-3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  <c r="L5">
        <f t="shared" si="2"/>
        <v>8.0000000000000002E-3</v>
      </c>
    </row>
    <row r="6" spans="1:12" x14ac:dyDescent="0.45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51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  <c r="L6">
        <f t="shared" si="2"/>
        <v>0.02</v>
      </c>
    </row>
    <row r="7" spans="1:12" x14ac:dyDescent="0.45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51">
        <f t="shared" si="0"/>
        <v>1.4999999999999999E-2</v>
      </c>
      <c r="H7" s="21">
        <f t="shared" si="1"/>
        <v>16100</v>
      </c>
      <c r="I7" s="11">
        <v>96700</v>
      </c>
      <c r="J7" s="1" t="str" cm="1">
        <f t="array" ref="J7">fn비고(A7,I7)</f>
        <v>7월 이월</v>
      </c>
      <c r="L7">
        <f t="shared" si="2"/>
        <v>1.4999999999999999E-2</v>
      </c>
    </row>
    <row r="8" spans="1:12" x14ac:dyDescent="0.45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51" t="str">
        <f t="shared" si="0"/>
        <v xml:space="preserve"> 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  <c r="L8" t="str">
        <f t="shared" si="2"/>
        <v xml:space="preserve"> </v>
      </c>
    </row>
    <row r="9" spans="1:12" x14ac:dyDescent="0.45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51">
        <f t="shared" si="0"/>
        <v>2.5000000000000001E-2</v>
      </c>
      <c r="H9" s="21">
        <f t="shared" si="1"/>
        <v>282700</v>
      </c>
      <c r="I9" s="11">
        <v>282700</v>
      </c>
      <c r="J9" s="1" t="str" cm="1">
        <f t="array" ref="J9">fn비고(A9,I9)</f>
        <v>4월 이월</v>
      </c>
      <c r="L9">
        <f t="shared" si="2"/>
        <v>2.5000000000000001E-2</v>
      </c>
    </row>
    <row r="10" spans="1:12" x14ac:dyDescent="0.45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51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  <c r="L10">
        <f t="shared" si="2"/>
        <v>0.02</v>
      </c>
    </row>
    <row r="11" spans="1:12" x14ac:dyDescent="0.45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51" t="str">
        <f t="shared" si="0"/>
        <v xml:space="preserve"> </v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  <c r="L11" t="str">
        <f t="shared" si="2"/>
        <v xml:space="preserve"> </v>
      </c>
    </row>
    <row r="12" spans="1:12" x14ac:dyDescent="0.45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51">
        <f t="shared" si="0"/>
        <v>1.4999999999999999E-2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  <c r="L12">
        <f t="shared" si="2"/>
        <v>1.4999999999999999E-2</v>
      </c>
    </row>
    <row r="13" spans="1:12" x14ac:dyDescent="0.45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51">
        <f t="shared" si="0"/>
        <v>2.5000000000000001E-2</v>
      </c>
      <c r="H13" s="21">
        <f t="shared" si="1"/>
        <v>93900</v>
      </c>
      <c r="I13" s="11">
        <v>469300</v>
      </c>
      <c r="J13" s="1" t="str" cm="1">
        <f t="array" ref="J13">fn비고(A13,I13)</f>
        <v>11월 이월</v>
      </c>
      <c r="L13">
        <f t="shared" si="2"/>
        <v>2.5000000000000001E-2</v>
      </c>
    </row>
    <row r="14" spans="1:12" x14ac:dyDescent="0.45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51" t="str">
        <f t="shared" si="0"/>
        <v xml:space="preserve"> 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  <c r="L14" t="str">
        <f t="shared" si="2"/>
        <v xml:space="preserve"> </v>
      </c>
    </row>
    <row r="15" spans="1:12" x14ac:dyDescent="0.45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51">
        <f t="shared" si="0"/>
        <v>1.4999999999999999E-2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  <c r="L15">
        <f t="shared" si="2"/>
        <v>1.4999999999999999E-2</v>
      </c>
    </row>
    <row r="16" spans="1:12" x14ac:dyDescent="0.45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51">
        <f t="shared" si="0"/>
        <v>0.02</v>
      </c>
      <c r="H16" s="21">
        <f t="shared" si="1"/>
        <v>137100</v>
      </c>
      <c r="I16" s="11">
        <v>274300</v>
      </c>
      <c r="J16" s="1" t="str" cm="1">
        <f t="array" ref="J16">fn비고(A16,I16)</f>
        <v>1월 이월</v>
      </c>
      <c r="L16">
        <f t="shared" si="2"/>
        <v>0.02</v>
      </c>
    </row>
    <row r="17" spans="1:12" x14ac:dyDescent="0.45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51" t="str">
        <f t="shared" si="0"/>
        <v xml:space="preserve"> 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  <c r="L17" t="str">
        <f t="shared" si="2"/>
        <v xml:space="preserve"> </v>
      </c>
    </row>
    <row r="18" spans="1:12" x14ac:dyDescent="0.45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51" t="str">
        <f t="shared" si="0"/>
        <v xml:space="preserve"> </v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  <c r="L18" t="str">
        <f t="shared" si="2"/>
        <v xml:space="preserve"> </v>
      </c>
    </row>
    <row r="19" spans="1:12" x14ac:dyDescent="0.45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51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  <c r="L19">
        <f t="shared" si="2"/>
        <v>0.02</v>
      </c>
    </row>
    <row r="20" spans="1:12" x14ac:dyDescent="0.45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51" t="str">
        <f t="shared" si="0"/>
        <v xml:space="preserve"> </v>
      </c>
      <c r="H20" s="21">
        <f t="shared" si="1"/>
        <v>150800</v>
      </c>
      <c r="I20" s="11">
        <v>150800</v>
      </c>
      <c r="J20" s="1" t="str" cm="1">
        <f t="array" ref="J20">fn비고(A20,I20)</f>
        <v>7월 이월</v>
      </c>
      <c r="L20" t="str">
        <f t="shared" si="2"/>
        <v xml:space="preserve"> </v>
      </c>
    </row>
    <row r="21" spans="1:12" x14ac:dyDescent="0.45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51">
        <f t="shared" si="0"/>
        <v>8.0000000000000002E-3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  <c r="L21">
        <f t="shared" si="2"/>
        <v>8.0000000000000002E-3</v>
      </c>
    </row>
    <row r="22" spans="1:12" x14ac:dyDescent="0.45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51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  <c r="L22">
        <f t="shared" si="2"/>
        <v>0.02</v>
      </c>
    </row>
    <row r="24" spans="1:12" x14ac:dyDescent="0.45">
      <c r="A24" t="s">
        <v>0</v>
      </c>
      <c r="G24" s="14" t="s">
        <v>36</v>
      </c>
    </row>
    <row r="25" spans="1:12" x14ac:dyDescent="0.45">
      <c r="A25" s="52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2" t="s">
        <v>22</v>
      </c>
      <c r="H25" s="52"/>
      <c r="I25" s="41" t="s">
        <v>37</v>
      </c>
      <c r="L25" cm="1">
        <f t="array" ref="L25:L30">FREQUENCY($E$3:$E$22,H26:H30)</f>
        <v>2</v>
      </c>
    </row>
    <row r="26" spans="1:12" x14ac:dyDescent="0.45">
      <c r="A26" s="52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t="str" cm="1">
        <f t="array" ref="I26:I31">FREQUENCY(E3:E22,H26:H30) &amp; " / " &amp;COUNT(E3:E22)</f>
        <v>2 / 20</v>
      </c>
      <c r="J26" s="47"/>
      <c r="L26">
        <v>2</v>
      </c>
    </row>
    <row r="27" spans="1:12" x14ac:dyDescent="0.45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 t="str">
        <v>2 / 20</v>
      </c>
      <c r="L27">
        <v>7</v>
      </c>
    </row>
    <row r="28" spans="1:12" x14ac:dyDescent="0.45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 t="str">
        <v>7 / 20</v>
      </c>
      <c r="L28">
        <v>6</v>
      </c>
    </row>
    <row r="29" spans="1:12" x14ac:dyDescent="0.45">
      <c r="G29" s="39">
        <v>300000</v>
      </c>
      <c r="H29" s="40">
        <v>500000</v>
      </c>
      <c r="I29" s="22" t="str">
        <v>6 / 20</v>
      </c>
      <c r="L29">
        <v>3</v>
      </c>
    </row>
    <row r="30" spans="1:12" x14ac:dyDescent="0.45">
      <c r="A30" t="s">
        <v>259</v>
      </c>
      <c r="G30" s="39">
        <v>500000</v>
      </c>
      <c r="H30" s="40">
        <v>1000000</v>
      </c>
      <c r="I30" s="22" t="str">
        <v>3 / 20</v>
      </c>
      <c r="L30">
        <v>0</v>
      </c>
    </row>
    <row r="31" spans="1:12" x14ac:dyDescent="0.45">
      <c r="A31" s="23" t="s">
        <v>19</v>
      </c>
      <c r="B31" s="41" t="s">
        <v>28</v>
      </c>
      <c r="C31" s="41" t="s">
        <v>31</v>
      </c>
      <c r="D31" s="41" t="s">
        <v>33</v>
      </c>
      <c r="I31" t="str">
        <v>0 / 20</v>
      </c>
    </row>
    <row r="32" spans="1:12" x14ac:dyDescent="0.45">
      <c r="A32" s="23" t="s">
        <v>23</v>
      </c>
      <c r="B32" s="1" t="str" cm="1">
        <f t="array" ref="B32">FIXED(MAX(($B$3:$B$22=$A32)*($C$3:$C$22=B$31)*$E$3:$E$22),0) &amp;"(총" &amp; COUNTIFS($B$3:$B$22,$A32,$C$3:$C$22,B$31) &amp;"건중)"</f>
        <v>565,400(총2건중)</v>
      </c>
      <c r="C32" s="1" t="str" cm="1">
        <f t="array" ref="C32">FIXED(MAX(($B$3:$B$22=$A32)*($C$3:$C$22=C$31)*$E$3:$E$22),0) &amp;"(총" &amp; COUNTIFS($B$3:$B$22,$A32,$C$3:$C$22,C$31) &amp;"건중)"</f>
        <v>563,200(총3건중)</v>
      </c>
      <c r="D32" s="1" t="str" cm="1">
        <f t="array" ref="D32">FIXED(MAX(($B$3:$B$22=$A32)*($C$3:$C$22=D$31)*$E$3:$E$22),0) &amp;"(총" &amp; COUNTIFS($B$3:$B$22,$A32,$C$3:$C$22,D$31) &amp;"건중)"</f>
        <v>301,600(총1건중)</v>
      </c>
    </row>
    <row r="33" spans="1:4" x14ac:dyDescent="0.45">
      <c r="A33" s="23" t="s">
        <v>30</v>
      </c>
      <c r="B33" s="1" t="str" cm="1">
        <f t="array" ref="B33">FIXED(MAX(($B$3:$B$22=$A33)*($C$3:$C$22=B$31)*$E$3:$E$22),0) &amp;"(총" &amp; COUNTIFS($B$3:$B$22,$A33,$C$3:$C$22,B$31) &amp;"건중)"</f>
        <v>327,900(총4건중)</v>
      </c>
      <c r="C33" s="1" t="str" cm="1">
        <f t="array" ref="C33">FIXED(MAX(($B$3:$B$22=$A33)*($C$3:$C$22=C$31)*$E$3:$E$22),0) &amp;"(총" &amp; COUNTIFS($B$3:$B$22,$A33,$C$3:$C$22,C$31) &amp;"건중)"</f>
        <v>494,100(총6건중)</v>
      </c>
      <c r="D33" s="1" t="str" cm="1">
        <f t="array" ref="D33">FIXED(MAX(($B$3:$B$22=$A33)*($C$3:$C$22=D$31)*$E$3:$E$22),0) &amp;"(총" &amp; COUNTIFS($B$3:$B$22,$A33,$C$3:$C$22,D$31) &amp;"건중)"</f>
        <v>503,400(총4건중)</v>
      </c>
    </row>
    <row r="34" spans="1:4" x14ac:dyDescent="0.45">
      <c r="B34">
        <f>COUNTIFS($B$3:$B$22,$A32,$C$3:$C$22,B$31)</f>
        <v>2</v>
      </c>
      <c r="C34">
        <f t="shared" ref="C34:D34" si="3">COUNTIFS($B$3:$B$22,$A32,$C$3:$C$22,C$31)</f>
        <v>3</v>
      </c>
      <c r="D34">
        <f t="shared" si="3"/>
        <v>1</v>
      </c>
    </row>
    <row r="35" spans="1:4" x14ac:dyDescent="0.45">
      <c r="B35">
        <f>COUNTIFS($B$3:$B$22,$A33,$C$3:$C$22,B$31)</f>
        <v>4</v>
      </c>
      <c r="C35">
        <f t="shared" ref="C35:D35" si="4">COUNTIFS($B$3:$B$22,$A33,$C$3:$C$22,C$31)</f>
        <v>6</v>
      </c>
      <c r="D35">
        <f t="shared" si="4"/>
        <v>4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F13" sqref="F13"/>
    </sheetView>
  </sheetViews>
  <sheetFormatPr defaultRowHeight="17" x14ac:dyDescent="0.45"/>
  <cols>
    <col min="1" max="1" width="11.4140625" bestFit="1" customWidth="1"/>
    <col min="2" max="2" width="8.08203125" bestFit="1" customWidth="1"/>
    <col min="3" max="4" width="16.4140625" bestFit="1" customWidth="1"/>
  </cols>
  <sheetData>
    <row r="2" spans="1:4" x14ac:dyDescent="0.45">
      <c r="A2" s="48" t="s">
        <v>109</v>
      </c>
      <c r="B2" t="s">
        <v>305</v>
      </c>
    </row>
    <row r="4" spans="1:4" x14ac:dyDescent="0.45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45">
      <c r="A5" t="s">
        <v>116</v>
      </c>
      <c r="C5" s="49">
        <v>5154.0270270270266</v>
      </c>
      <c r="D5" s="49">
        <v>29220.567567567567</v>
      </c>
    </row>
    <row r="6" spans="1:4" x14ac:dyDescent="0.45">
      <c r="B6" t="s">
        <v>309</v>
      </c>
      <c r="C6" s="49">
        <v>4463.04</v>
      </c>
      <c r="D6" s="49">
        <v>25308.560000000001</v>
      </c>
    </row>
    <row r="7" spans="1:4" x14ac:dyDescent="0.45">
      <c r="B7" t="s">
        <v>310</v>
      </c>
      <c r="C7" s="49">
        <v>5700</v>
      </c>
      <c r="D7" s="49">
        <v>32290</v>
      </c>
    </row>
    <row r="8" spans="1:4" x14ac:dyDescent="0.45">
      <c r="B8" t="s">
        <v>311</v>
      </c>
      <c r="C8" s="49">
        <v>6937.875</v>
      </c>
      <c r="D8" s="49">
        <v>39324.625</v>
      </c>
    </row>
    <row r="9" spans="1:4" x14ac:dyDescent="0.45">
      <c r="B9" t="s">
        <v>312</v>
      </c>
      <c r="C9" s="49">
        <v>6520</v>
      </c>
      <c r="D9" s="49">
        <v>36980</v>
      </c>
    </row>
    <row r="10" spans="1:4" x14ac:dyDescent="0.45">
      <c r="A10" t="s">
        <v>127</v>
      </c>
      <c r="C10" s="49">
        <v>5349.757575757576</v>
      </c>
      <c r="D10" s="49">
        <v>30332.969696969696</v>
      </c>
    </row>
    <row r="11" spans="1:4" x14ac:dyDescent="0.45">
      <c r="B11" t="s">
        <v>309</v>
      </c>
      <c r="C11" s="49">
        <v>5281.4</v>
      </c>
      <c r="D11" s="49">
        <v>29945.266666666666</v>
      </c>
    </row>
    <row r="12" spans="1:4" x14ac:dyDescent="0.45">
      <c r="B12" t="s">
        <v>310</v>
      </c>
      <c r="C12" s="49">
        <v>4688.8888888888887</v>
      </c>
      <c r="D12" s="49">
        <v>26588.888888888891</v>
      </c>
    </row>
    <row r="13" spans="1:4" x14ac:dyDescent="0.45">
      <c r="B13" t="s">
        <v>311</v>
      </c>
      <c r="C13" s="49">
        <v>5291.666666666667</v>
      </c>
      <c r="D13" s="49">
        <v>30005</v>
      </c>
    </row>
    <row r="14" spans="1:4" x14ac:dyDescent="0.45">
      <c r="B14" t="s">
        <v>312</v>
      </c>
      <c r="C14" s="49">
        <v>7790.333333333333</v>
      </c>
      <c r="D14" s="49">
        <v>44159.666666666664</v>
      </c>
    </row>
    <row r="15" spans="1:4" x14ac:dyDescent="0.45">
      <c r="A15" t="s">
        <v>306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M13" sqref="M13"/>
    </sheetView>
  </sheetViews>
  <sheetFormatPr defaultRowHeight="17" x14ac:dyDescent="0.45"/>
  <cols>
    <col min="1" max="1" width="12" customWidth="1"/>
    <col min="2" max="2" width="10.08203125" customWidth="1"/>
    <col min="3" max="3" width="2.83203125" customWidth="1"/>
    <col min="4" max="4" width="3.83203125" customWidth="1"/>
    <col min="5" max="5" width="10.83203125" bestFit="1" customWidth="1"/>
    <col min="6" max="11" width="10.08203125" customWidth="1"/>
  </cols>
  <sheetData>
    <row r="2" spans="1:11" x14ac:dyDescent="0.45">
      <c r="A2" t="s">
        <v>10</v>
      </c>
      <c r="D2" t="s">
        <v>0</v>
      </c>
      <c r="F2" s="53" t="s">
        <v>16</v>
      </c>
      <c r="G2" s="53"/>
      <c r="H2" s="53"/>
      <c r="I2" s="53"/>
      <c r="J2" s="53"/>
      <c r="K2" s="53"/>
    </row>
    <row r="3" spans="1:11" x14ac:dyDescent="0.45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5">
      <c r="A4" s="4" t="s">
        <v>11</v>
      </c>
      <c r="B4" s="5">
        <v>3</v>
      </c>
      <c r="D4" s="54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5">
      <c r="A5" s="4" t="s">
        <v>15</v>
      </c>
      <c r="B5" s="6">
        <v>0.05</v>
      </c>
      <c r="D5" s="54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5">
      <c r="A6" s="4" t="s">
        <v>12</v>
      </c>
      <c r="B6" s="6">
        <v>5.0000000000000001E-3</v>
      </c>
      <c r="D6" s="54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5">
      <c r="A7" s="4" t="s">
        <v>13</v>
      </c>
      <c r="B7" s="5">
        <f>B3*B4*12*(1+B5)</f>
        <v>4221105.5276381914</v>
      </c>
      <c r="D7" s="54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5">
      <c r="A8" s="4" t="s">
        <v>14</v>
      </c>
      <c r="B8" s="5">
        <f>B7*(1-B6)</f>
        <v>4200000</v>
      </c>
      <c r="D8" s="54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5">
      <c r="D9" s="54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I9" sqref="I9"/>
    </sheetView>
  </sheetViews>
  <sheetFormatPr defaultRowHeight="17" x14ac:dyDescent="0.45"/>
  <cols>
    <col min="6" max="6" width="2.33203125" customWidth="1"/>
    <col min="7" max="7" width="11.83203125" customWidth="1"/>
  </cols>
  <sheetData>
    <row r="1" spans="1:5" x14ac:dyDescent="0.45">
      <c r="A1" t="s">
        <v>2</v>
      </c>
    </row>
    <row r="2" spans="1:5" x14ac:dyDescent="0.45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5">
      <c r="A3" s="45">
        <v>221001</v>
      </c>
      <c r="B3" s="45" t="s">
        <v>262</v>
      </c>
      <c r="C3" s="45" t="s">
        <v>263</v>
      </c>
      <c r="D3" s="45" t="s">
        <v>264</v>
      </c>
      <c r="E3" s="50">
        <v>1</v>
      </c>
    </row>
    <row r="4" spans="1:5" x14ac:dyDescent="0.45">
      <c r="A4" s="45">
        <v>221002</v>
      </c>
      <c r="B4" s="45" t="s">
        <v>265</v>
      </c>
      <c r="C4" s="45" t="s">
        <v>263</v>
      </c>
      <c r="D4" s="45" t="s">
        <v>264</v>
      </c>
      <c r="E4" s="50">
        <v>2</v>
      </c>
    </row>
    <row r="5" spans="1:5" x14ac:dyDescent="0.45">
      <c r="A5" s="45">
        <v>221003</v>
      </c>
      <c r="B5" s="45" t="s">
        <v>266</v>
      </c>
      <c r="C5" s="45" t="s">
        <v>267</v>
      </c>
      <c r="D5" s="45" t="s">
        <v>268</v>
      </c>
      <c r="E5" s="50">
        <v>0</v>
      </c>
    </row>
    <row r="6" spans="1:5" x14ac:dyDescent="0.45">
      <c r="A6" s="45">
        <v>221004</v>
      </c>
      <c r="B6" s="45" t="s">
        <v>269</v>
      </c>
      <c r="C6" s="45" t="s">
        <v>267</v>
      </c>
      <c r="D6" s="45" t="s">
        <v>264</v>
      </c>
      <c r="E6" s="50">
        <v>2</v>
      </c>
    </row>
    <row r="7" spans="1:5" x14ac:dyDescent="0.45">
      <c r="A7" s="45">
        <v>221005</v>
      </c>
      <c r="B7" s="45" t="s">
        <v>270</v>
      </c>
      <c r="C7" s="45" t="s">
        <v>263</v>
      </c>
      <c r="D7" s="45" t="s">
        <v>271</v>
      </c>
      <c r="E7" s="50">
        <v>0</v>
      </c>
    </row>
    <row r="8" spans="1:5" x14ac:dyDescent="0.45">
      <c r="A8" s="45">
        <v>221006</v>
      </c>
      <c r="B8" s="45" t="s">
        <v>272</v>
      </c>
      <c r="C8" s="45" t="s">
        <v>263</v>
      </c>
      <c r="D8" s="45" t="s">
        <v>271</v>
      </c>
      <c r="E8" s="50">
        <v>1</v>
      </c>
    </row>
    <row r="9" spans="1:5" x14ac:dyDescent="0.45">
      <c r="A9" s="45">
        <v>221007</v>
      </c>
      <c r="B9" s="45" t="s">
        <v>273</v>
      </c>
      <c r="C9" s="45" t="s">
        <v>274</v>
      </c>
      <c r="D9" s="45" t="s">
        <v>268</v>
      </c>
      <c r="E9" s="50" t="s">
        <v>291</v>
      </c>
    </row>
    <row r="10" spans="1:5" x14ac:dyDescent="0.45">
      <c r="A10" s="45">
        <v>221008</v>
      </c>
      <c r="B10" s="45" t="s">
        <v>275</v>
      </c>
      <c r="C10" s="45" t="s">
        <v>267</v>
      </c>
      <c r="D10" s="45" t="s">
        <v>268</v>
      </c>
      <c r="E10" s="50">
        <v>1</v>
      </c>
    </row>
    <row r="11" spans="1:5" x14ac:dyDescent="0.45">
      <c r="A11" s="45">
        <v>221009</v>
      </c>
      <c r="B11" s="45" t="s">
        <v>276</v>
      </c>
      <c r="C11" s="45" t="s">
        <v>274</v>
      </c>
      <c r="D11" s="45" t="s">
        <v>264</v>
      </c>
      <c r="E11" s="50">
        <v>2</v>
      </c>
    </row>
    <row r="12" spans="1:5" x14ac:dyDescent="0.45">
      <c r="A12" s="45">
        <v>221010</v>
      </c>
      <c r="B12" s="45" t="s">
        <v>277</v>
      </c>
      <c r="C12" s="45" t="s">
        <v>263</v>
      </c>
      <c r="D12" s="45" t="s">
        <v>268</v>
      </c>
      <c r="E12" s="50">
        <v>0</v>
      </c>
    </row>
    <row r="13" spans="1:5" x14ac:dyDescent="0.45">
      <c r="A13" s="45">
        <v>221011</v>
      </c>
      <c r="B13" s="45" t="s">
        <v>278</v>
      </c>
      <c r="C13" s="45" t="s">
        <v>274</v>
      </c>
      <c r="D13" s="45" t="s">
        <v>279</v>
      </c>
      <c r="E13" s="50">
        <v>1</v>
      </c>
    </row>
    <row r="14" spans="1:5" x14ac:dyDescent="0.45">
      <c r="A14" s="45">
        <v>221012</v>
      </c>
      <c r="B14" s="45" t="s">
        <v>280</v>
      </c>
      <c r="C14" s="45" t="s">
        <v>274</v>
      </c>
      <c r="D14" s="45" t="s">
        <v>271</v>
      </c>
      <c r="E14" s="50">
        <v>1</v>
      </c>
    </row>
    <row r="15" spans="1:5" x14ac:dyDescent="0.45">
      <c r="A15" s="45">
        <v>221013</v>
      </c>
      <c r="B15" s="45" t="s">
        <v>281</v>
      </c>
      <c r="C15" s="45" t="s">
        <v>267</v>
      </c>
      <c r="D15" s="45" t="s">
        <v>279</v>
      </c>
      <c r="E15" s="50">
        <v>2</v>
      </c>
    </row>
    <row r="16" spans="1:5" x14ac:dyDescent="0.45">
      <c r="A16" s="45">
        <v>221014</v>
      </c>
      <c r="B16" s="45" t="s">
        <v>282</v>
      </c>
      <c r="C16" s="45" t="s">
        <v>263</v>
      </c>
      <c r="D16" s="45" t="s">
        <v>268</v>
      </c>
      <c r="E16" s="50">
        <v>1</v>
      </c>
    </row>
    <row r="17" spans="1:5" x14ac:dyDescent="0.45">
      <c r="A17" s="45">
        <v>221015</v>
      </c>
      <c r="B17" s="45" t="s">
        <v>283</v>
      </c>
      <c r="C17" s="45" t="s">
        <v>263</v>
      </c>
      <c r="D17" s="45" t="s">
        <v>264</v>
      </c>
      <c r="E17" s="50">
        <v>1</v>
      </c>
    </row>
    <row r="18" spans="1:5" x14ac:dyDescent="0.45">
      <c r="A18" s="45">
        <v>221016</v>
      </c>
      <c r="B18" s="45" t="s">
        <v>284</v>
      </c>
      <c r="C18" s="45" t="s">
        <v>274</v>
      </c>
      <c r="D18" s="45" t="s">
        <v>271</v>
      </c>
      <c r="E18" s="50">
        <v>2</v>
      </c>
    </row>
    <row r="19" spans="1:5" x14ac:dyDescent="0.45">
      <c r="A19" s="45">
        <v>221017</v>
      </c>
      <c r="B19" s="45" t="s">
        <v>285</v>
      </c>
      <c r="C19" s="45" t="s">
        <v>267</v>
      </c>
      <c r="D19" s="45" t="s">
        <v>279</v>
      </c>
      <c r="E19" s="50" t="s">
        <v>292</v>
      </c>
    </row>
    <row r="20" spans="1:5" x14ac:dyDescent="0.45">
      <c r="A20" s="45">
        <v>221018</v>
      </c>
      <c r="B20" s="45" t="s">
        <v>286</v>
      </c>
      <c r="C20" s="45" t="s">
        <v>263</v>
      </c>
      <c r="D20" s="45" t="s">
        <v>268</v>
      </c>
      <c r="E20" s="50">
        <v>0</v>
      </c>
    </row>
    <row r="21" spans="1:5" x14ac:dyDescent="0.45">
      <c r="A21" s="45">
        <v>231019</v>
      </c>
      <c r="B21" s="45" t="s">
        <v>287</v>
      </c>
      <c r="C21" s="45" t="s">
        <v>274</v>
      </c>
      <c r="D21" s="45" t="s">
        <v>268</v>
      </c>
      <c r="E21" s="50">
        <v>2</v>
      </c>
    </row>
    <row r="22" spans="1:5" x14ac:dyDescent="0.45">
      <c r="A22" s="45">
        <v>231020</v>
      </c>
      <c r="B22" s="45" t="s">
        <v>288</v>
      </c>
      <c r="C22" s="45" t="s">
        <v>267</v>
      </c>
      <c r="D22" s="45" t="s">
        <v>264</v>
      </c>
      <c r="E22" s="50">
        <v>0</v>
      </c>
    </row>
    <row r="23" spans="1:5" x14ac:dyDescent="0.45">
      <c r="A23" s="45">
        <v>231021</v>
      </c>
      <c r="B23" s="45" t="s">
        <v>289</v>
      </c>
      <c r="C23" s="45" t="s">
        <v>263</v>
      </c>
      <c r="D23" s="45" t="s">
        <v>264</v>
      </c>
      <c r="E23" s="50">
        <v>1</v>
      </c>
    </row>
    <row r="24" spans="1:5" x14ac:dyDescent="0.45">
      <c r="A24" s="45">
        <v>231022</v>
      </c>
      <c r="B24" s="45" t="s">
        <v>290</v>
      </c>
      <c r="C24" s="45" t="s">
        <v>274</v>
      </c>
      <c r="D24" s="45" t="s">
        <v>279</v>
      </c>
      <c r="E24" s="50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N8" sqref="N8"/>
    </sheetView>
  </sheetViews>
  <sheetFormatPr defaultRowHeight="17" x14ac:dyDescent="0.45"/>
  <cols>
    <col min="1" max="1" width="11.08203125" customWidth="1"/>
    <col min="3" max="3" width="12.33203125" bestFit="1" customWidth="1"/>
  </cols>
  <sheetData>
    <row r="2" spans="1:3" ht="17.5" thickBot="1" x14ac:dyDescent="0.5">
      <c r="A2" t="s">
        <v>9</v>
      </c>
    </row>
    <row r="3" spans="1:3" x14ac:dyDescent="0.45">
      <c r="A3" s="16" t="s">
        <v>38</v>
      </c>
      <c r="B3" s="17" t="s">
        <v>39</v>
      </c>
      <c r="C3" s="17" t="s">
        <v>40</v>
      </c>
    </row>
    <row r="4" spans="1:3" x14ac:dyDescent="0.45">
      <c r="A4" s="18" t="s">
        <v>41</v>
      </c>
      <c r="B4" s="1">
        <v>430</v>
      </c>
      <c r="C4" s="19">
        <v>56000000</v>
      </c>
    </row>
    <row r="5" spans="1:3" x14ac:dyDescent="0.45">
      <c r="A5" s="18" t="s">
        <v>42</v>
      </c>
      <c r="B5" s="1">
        <v>190</v>
      </c>
      <c r="C5" s="19">
        <v>18400000</v>
      </c>
    </row>
    <row r="6" spans="1:3" x14ac:dyDescent="0.45">
      <c r="A6" s="18" t="s">
        <v>43</v>
      </c>
      <c r="B6" s="1">
        <v>120</v>
      </c>
      <c r="C6" s="19">
        <v>14400000</v>
      </c>
    </row>
    <row r="7" spans="1:3" x14ac:dyDescent="0.45">
      <c r="A7" s="18" t="s">
        <v>44</v>
      </c>
      <c r="B7" s="1">
        <v>100</v>
      </c>
      <c r="C7" s="19">
        <v>12000000</v>
      </c>
    </row>
    <row r="22" spans="11:11" x14ac:dyDescent="0.45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>
      <selection activeCell="O13" sqref="O13"/>
    </sheetView>
  </sheetViews>
  <sheetFormatPr defaultRowHeight="17" x14ac:dyDescent="0.45"/>
  <cols>
    <col min="1" max="1" width="9.33203125" customWidth="1"/>
    <col min="2" max="2" width="10" customWidth="1"/>
    <col min="3" max="3" width="12.83203125" customWidth="1"/>
    <col min="4" max="4" width="11.58203125" customWidth="1"/>
    <col min="5" max="5" width="13.75" customWidth="1"/>
    <col min="6" max="6" width="2.83203125" customWidth="1"/>
    <col min="8" max="8" width="11.83203125" bestFit="1" customWidth="1"/>
  </cols>
  <sheetData>
    <row r="1" spans="1:8" ht="42" customHeight="1" x14ac:dyDescent="0.45">
      <c r="A1" t="s">
        <v>1</v>
      </c>
      <c r="G1" t="s">
        <v>0</v>
      </c>
    </row>
    <row r="2" spans="1:8" x14ac:dyDescent="0.45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5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5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5">
      <c r="A5" s="1" t="s">
        <v>313</v>
      </c>
      <c r="B5" s="1" t="s">
        <v>314</v>
      </c>
      <c r="C5" s="21">
        <v>33000000</v>
      </c>
      <c r="D5" s="21">
        <v>990000</v>
      </c>
      <c r="E5" s="21">
        <v>33990000</v>
      </c>
      <c r="G5" s="1" t="s">
        <v>295</v>
      </c>
      <c r="H5" s="46">
        <v>30000000</v>
      </c>
    </row>
    <row r="6" spans="1:8" x14ac:dyDescent="0.45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5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5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5">
      <c r="A9" s="2"/>
      <c r="B9" s="2"/>
      <c r="C9" s="46"/>
      <c r="D9" s="46"/>
      <c r="E9" s="46"/>
    </row>
    <row r="10" spans="1:8" x14ac:dyDescent="0.45">
      <c r="A10" s="2"/>
      <c r="B10" s="2"/>
      <c r="C10" s="46"/>
      <c r="D10" s="46"/>
      <c r="E10" s="46"/>
    </row>
    <row r="11" spans="1:8" x14ac:dyDescent="0.45">
      <c r="A11" s="2"/>
      <c r="B11" s="2"/>
      <c r="C11" s="46"/>
      <c r="D11" s="46"/>
      <c r="E11" s="46"/>
    </row>
    <row r="12" spans="1:8" x14ac:dyDescent="0.45">
      <c r="A12" s="2"/>
      <c r="B12" s="2"/>
      <c r="C12" s="46"/>
      <c r="D12" s="46"/>
      <c r="E12" s="46"/>
    </row>
    <row r="13" spans="1:8" x14ac:dyDescent="0.45">
      <c r="A13" s="2"/>
      <c r="B13" s="2"/>
      <c r="C13" s="46"/>
      <c r="D13" s="46"/>
      <c r="E13" s="46"/>
    </row>
    <row r="14" spans="1:8" x14ac:dyDescent="0.45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393700</xdr:colOff>
                <xdr:row>0</xdr:row>
                <xdr:rowOff>57150</xdr:rowOff>
              </from>
              <to>
                <xdr:col>4</xdr:col>
                <xdr:colOff>698500</xdr:colOff>
                <xdr:row>0</xdr:row>
                <xdr:rowOff>431800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Master</cp:lastModifiedBy>
  <cp:lastPrinted>2023-06-21T07:10:47Z</cp:lastPrinted>
  <dcterms:created xsi:type="dcterms:W3CDTF">2023-01-31T07:13:44Z</dcterms:created>
  <dcterms:modified xsi:type="dcterms:W3CDTF">2025-07-11T04:59:37Z</dcterms:modified>
</cp:coreProperties>
</file>