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yujin\Desktop\컴활 실기\컴활1급\03 최신기출문제\07 23년상시03\"/>
    </mc:Choice>
  </mc:AlternateContent>
  <xr:revisionPtr revIDLastSave="0" documentId="13_ncr:1_{18C1C053-0C4D-4588-842E-AB0A22D2F373}" xr6:coauthVersionLast="47" xr6:coauthVersionMax="47" xr10:uidLastSave="{00000000-0000-0000-0000-000000000000}"/>
  <bookViews>
    <workbookView xWindow="-98" yWindow="-98" windowWidth="21795" windowHeight="12975" tabRatio="776" activeTab="5" xr2:uid="{00000000-000D-0000-FFFF-FFFF00000000}"/>
  </bookViews>
  <sheets>
    <sheet name="기본작업-1" sheetId="4" r:id="rId1"/>
    <sheet name="기본작업-2" sheetId="9" r:id="rId2"/>
    <sheet name="계산작업" sheetId="10" r:id="rId3"/>
    <sheet name="분석작업-1" sheetId="6" r:id="rId4"/>
    <sheet name="분석작업-2" sheetId="8" r:id="rId5"/>
    <sheet name="기타작업-1" sheetId="7" r:id="rId6"/>
    <sheet name="기타작업-2" sheetId="3" r:id="rId7"/>
    <sheet name="기타작업-3" sheetId="2" r:id="rId8"/>
  </sheets>
  <functionGroups builtInGroupCount="19"/>
  <definedNames>
    <definedName name="_xlnm._FilterDatabase" localSheetId="0" hidden="1">'기본작업-1'!$A$2:$H$22</definedName>
    <definedName name="_xlnm._FilterDatabase" localSheetId="1" hidden="1">'기본작업-2'!#REF!</definedName>
    <definedName name="_xleta.FIXED" hidden="1" xlm="1">#NAME?</definedName>
    <definedName name="_xleta.T" hidden="1" xlm="1">#NAME?</definedName>
    <definedName name="_xlnm.Criteria" localSheetId="0">'기본작업-1'!$A$24:$A$25</definedName>
    <definedName name="_xlnm.Criteria" localSheetId="1">'기본작업-2'!#REF!</definedName>
    <definedName name="_xlnm.Extract" localSheetId="0">'기본작업-1'!$A$27:$E$27</definedName>
    <definedName name="_xlnm.Extract" localSheetId="1">'기본작업-2'!#REF!</definedName>
    <definedName name="_xlnm.Print_Area" localSheetId="1">'기본작업-2'!$A$1:$I$50,'기본작업-2'!$A$60:$I$70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5" i="4" l="1"/>
  <c r="G3" i="10" a="1"/>
  <c r="G3" i="10" s="1"/>
  <c r="B33" i="10" a="1"/>
  <c r="B33" i="10"/>
  <c r="C33" i="10" a="1"/>
  <c r="C33" i="10"/>
  <c r="D33" i="10" a="1"/>
  <c r="D33" i="10"/>
  <c r="C32" i="10" a="1"/>
  <c r="C32" i="10" s="1"/>
  <c r="D32" i="10" a="1"/>
  <c r="D32" i="10" s="1"/>
  <c r="B32" i="10" a="1"/>
  <c r="B32" i="10" s="1"/>
  <c r="I26" i="10" l="1" a="1"/>
  <c r="I26" i="10" s="1"/>
  <c r="H3" i="10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B7" i="8"/>
  <c r="J4" i="10" a="1"/>
  <c r="J12" i="10" a="1"/>
  <c r="J20" i="10" a="1"/>
  <c r="J5" i="10" a="1"/>
  <c r="J13" i="10" a="1"/>
  <c r="J21" i="10" a="1"/>
  <c r="J6" i="10" a="1"/>
  <c r="J14" i="10" a="1"/>
  <c r="J22" i="10" a="1"/>
  <c r="J7" i="10" a="1"/>
  <c r="J15" i="10" a="1"/>
  <c r="J8" i="10" a="1"/>
  <c r="J16" i="10" a="1"/>
  <c r="J9" i="10" a="1"/>
  <c r="J17" i="10" a="1"/>
  <c r="J10" i="10" a="1"/>
  <c r="J18" i="10" a="1"/>
  <c r="J11" i="10" a="1"/>
  <c r="J19" i="10" a="1"/>
  <c r="J3" i="10" a="1"/>
  <c r="J19" i="10" l="1"/>
  <c r="J11" i="10"/>
  <c r="J18" i="10"/>
  <c r="J10" i="10"/>
  <c r="J17" i="10"/>
  <c r="J9" i="10"/>
  <c r="J16" i="10"/>
  <c r="J8" i="10"/>
  <c r="J15" i="10"/>
  <c r="J7" i="10"/>
  <c r="J22" i="10"/>
  <c r="J14" i="10"/>
  <c r="J6" i="10"/>
  <c r="J21" i="10"/>
  <c r="J13" i="10"/>
  <c r="J5" i="10"/>
  <c r="J20" i="10"/>
  <c r="J12" i="10"/>
  <c r="J4" i="10"/>
  <c r="J3" i="10"/>
  <c r="B8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B85A8C-D30A-484F-8D21-03A2B7E2087A}" name="MS Access Database_Query" type="1" refreshedVersion="8" background="1" saveData="1">
    <dbPr connection="DSN=MS Access Database;DBQ=C:\길벗컴활1급\03 최신기출문제\03 23년상시03\환자관리현황.accdb;DefaultDir=C:\길벗컴활1급\03 최신기출문제\03 23년상시03;DriverId=25;FIL=MS Access;MaxBufferSize=2048;PageTimeout=5;" command="SELECT 환자별부담금.성별, 환자별부담금.수급자등급, 환자별부담금.일수, 환자별부담금.본인부담금, 환자별부담금.공단부담금_x000d__x000a_FROM `C:\길벗컴활1급\03 최신기출문제\03 23년상시03\환자관리현황.accdb`.환자별부담금 환자별부담금"/>
  </connection>
  <connection id="2" xr16:uid="{BCEFD134-813A-4C12-B8BE-CC1B93883741}" name="MS Access Database_Query1" type="1" refreshedVersion="8" background="1">
    <dbPr connection="DSN=MS Access Database;DBQ=C:\Users\yujin\Desktop\컴활 실기\★길벗컴활1급\03 최신기출문제\07 23년상시03\환자관리현황.accdb;DefaultDir=C:\Users\yujin\Desktop\컴활 실기\★길벗컴활1급\03 최신기출문제\07 23년상시03;DriverId=25;FIL=MS Access;MaxBufferSize=2048;PageTimeout=5;" command="SELECT 환자별부담금.성별, 환자별부담금.수급자등급, 환자별부담금.일수, 환자별부담금.본인부담금, 환자별부담금.공단부담금_x000d__x000a_FROM 환자별부담금 환자별부담금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<sst xmlns="http://schemas.openxmlformats.org/spreadsheetml/2006/main" count="608" uniqueCount="316">
  <si>
    <t>[표2]</t>
    <phoneticPr fontId="2" type="noConversion"/>
  </si>
  <si>
    <t>[표1]</t>
  </si>
  <si>
    <t>[표1]</t>
    <phoneticPr fontId="2" type="noConversion"/>
  </si>
  <si>
    <t>성명</t>
    <phoneticPr fontId="2" type="noConversion"/>
  </si>
  <si>
    <t>직책</t>
    <phoneticPr fontId="2" type="noConversion"/>
  </si>
  <si>
    <t>연봉</t>
    <phoneticPr fontId="2" type="noConversion"/>
  </si>
  <si>
    <t>상여금</t>
    <phoneticPr fontId="2" type="noConversion"/>
  </si>
  <si>
    <t>직위</t>
    <phoneticPr fontId="2" type="noConversion"/>
  </si>
  <si>
    <t>기본연봉</t>
    <phoneticPr fontId="2" type="noConversion"/>
  </si>
  <si>
    <t>[표1]</t>
    <phoneticPr fontId="2" type="noConversion"/>
  </si>
  <si>
    <t>[표1]</t>
    <phoneticPr fontId="2" type="noConversion"/>
  </si>
  <si>
    <t>투자기간</t>
    <phoneticPr fontId="2" type="noConversion"/>
  </si>
  <si>
    <t>세율</t>
    <phoneticPr fontId="2" type="noConversion"/>
  </si>
  <si>
    <t>세전</t>
    <phoneticPr fontId="2" type="noConversion"/>
  </si>
  <si>
    <t>반환금</t>
    <phoneticPr fontId="2" type="noConversion"/>
  </si>
  <si>
    <t>연이율</t>
    <phoneticPr fontId="2" type="noConversion"/>
  </si>
  <si>
    <t>투자금액(월)</t>
    <phoneticPr fontId="2" type="noConversion"/>
  </si>
  <si>
    <t>투자기간</t>
    <phoneticPr fontId="2" type="noConversion"/>
  </si>
  <si>
    <t>이용일자</t>
    <phoneticPr fontId="2" type="noConversion"/>
  </si>
  <si>
    <t>구분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</si>
  <si>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</si>
  <si>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</si>
  <si>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</si>
  <si>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할부</t>
    <phoneticPr fontId="2" type="noConversion"/>
  </si>
  <si>
    <t>적립률</t>
    <phoneticPr fontId="2" type="noConversion"/>
  </si>
  <si>
    <t>결제원금</t>
    <phoneticPr fontId="2" type="noConversion"/>
  </si>
  <si>
    <t>결제후잔액</t>
    <phoneticPr fontId="2" type="noConversion"/>
  </si>
  <si>
    <t>비고</t>
    <phoneticPr fontId="2" type="noConversion"/>
  </si>
  <si>
    <t>신용본인</t>
    <phoneticPr fontId="2" type="noConversion"/>
  </si>
  <si>
    <t>1/4</t>
    <phoneticPr fontId="2" type="noConversion"/>
  </si>
  <si>
    <t>일시불</t>
    <phoneticPr fontId="2" type="noConversion"/>
  </si>
  <si>
    <t>신용가족</t>
    <phoneticPr fontId="2" type="noConversion"/>
  </si>
  <si>
    <t>신용</t>
    <phoneticPr fontId="2" type="noConversion"/>
  </si>
  <si>
    <t>후불하이패스</t>
    <phoneticPr fontId="2" type="noConversion"/>
  </si>
  <si>
    <t>하이패스</t>
    <phoneticPr fontId="2" type="noConversion"/>
  </si>
  <si>
    <t>1/7</t>
    <phoneticPr fontId="2" type="noConversion"/>
  </si>
  <si>
    <t>[표4] 이용금액별 이용비율</t>
    <phoneticPr fontId="2" type="noConversion"/>
  </si>
  <si>
    <t>이용비율</t>
    <phoneticPr fontId="2" type="noConversion"/>
  </si>
  <si>
    <t>대리점</t>
  </si>
  <si>
    <t>판매수량</t>
  </si>
  <si>
    <t>총판매금액</t>
  </si>
  <si>
    <t>서울</t>
  </si>
  <si>
    <t>부산</t>
  </si>
  <si>
    <t>광주</t>
  </si>
  <si>
    <t>인천</t>
  </si>
  <si>
    <t>일시불</t>
  </si>
  <si>
    <t>1/6</t>
  </si>
  <si>
    <t>1/6</t>
    <phoneticPr fontId="2" type="noConversion"/>
  </si>
  <si>
    <t>1/12</t>
  </si>
  <si>
    <t>1/3</t>
  </si>
  <si>
    <t>1/3</t>
    <phoneticPr fontId="2" type="noConversion"/>
  </si>
  <si>
    <t>할부</t>
  </si>
  <si>
    <t>1/2</t>
  </si>
  <si>
    <t>1/2</t>
    <phoneticPr fontId="2" type="noConversion"/>
  </si>
  <si>
    <t>이용일자</t>
  </si>
  <si>
    <t>구분</t>
  </si>
  <si>
    <t>이용카드</t>
  </si>
  <si>
    <t>이용가맹점</t>
  </si>
  <si>
    <t>이용금액</t>
  </si>
  <si>
    <t>적립률</t>
  </si>
  <si>
    <t>결제원금</t>
  </si>
  <si>
    <t>신용본인</t>
  </si>
  <si>
    <t>1/4</t>
  </si>
  <si>
    <t>신용가족</t>
  </si>
  <si>
    <t>1/7</t>
  </si>
  <si>
    <t>후불하이패스</t>
  </si>
  <si>
    <t/>
  </si>
  <si>
    <t>[표1]</t>
    <phoneticPr fontId="2" type="noConversion"/>
  </si>
  <si>
    <t>학점</t>
    <phoneticPr fontId="2" type="noConversion"/>
  </si>
  <si>
    <t>신청완료</t>
    <phoneticPr fontId="2" type="noConversion"/>
  </si>
  <si>
    <t>경******_2</t>
  </si>
  <si>
    <t>경******_2</t>
    <phoneticPr fontId="2" type="noConversion"/>
  </si>
  <si>
    <t>C******_6</t>
  </si>
  <si>
    <t>C******_6</t>
    <phoneticPr fontId="2" type="noConversion"/>
  </si>
  <si>
    <t>한******_3</t>
  </si>
  <si>
    <t>한******_3</t>
    <phoneticPr fontId="2" type="noConversion"/>
  </si>
  <si>
    <t>G******_4</t>
  </si>
  <si>
    <t>G******_4</t>
    <phoneticPr fontId="2" type="noConversion"/>
  </si>
  <si>
    <t>G******_6</t>
  </si>
  <si>
    <t>G******_6</t>
    <phoneticPr fontId="2" type="noConversion"/>
  </si>
  <si>
    <t>C******_2</t>
  </si>
  <si>
    <t>C******_2</t>
    <phoneticPr fontId="2" type="noConversion"/>
  </si>
  <si>
    <t>경******_4</t>
  </si>
  <si>
    <t>경******_4</t>
    <phoneticPr fontId="2" type="noConversion"/>
  </si>
  <si>
    <t>홈******_2</t>
  </si>
  <si>
    <t>홈******_2</t>
    <phoneticPr fontId="2" type="noConversion"/>
  </si>
  <si>
    <t>G******_5</t>
  </si>
  <si>
    <t>G******_5</t>
    <phoneticPr fontId="2" type="noConversion"/>
  </si>
  <si>
    <t>G******_9</t>
  </si>
  <si>
    <t>G******_9</t>
    <phoneticPr fontId="2" type="noConversion"/>
  </si>
  <si>
    <t>C******_4</t>
  </si>
  <si>
    <t>C******_4</t>
    <phoneticPr fontId="2" type="noConversion"/>
  </si>
  <si>
    <t>한******_8</t>
  </si>
  <si>
    <t>한******_8</t>
    <phoneticPr fontId="2" type="noConversion"/>
  </si>
  <si>
    <t>홈******_4</t>
  </si>
  <si>
    <t>홈******_4</t>
    <phoneticPr fontId="2" type="noConversion"/>
  </si>
  <si>
    <t>홈******_7</t>
  </si>
  <si>
    <t>홈******_7</t>
    <phoneticPr fontId="2" type="noConversion"/>
  </si>
  <si>
    <t>경******_1</t>
  </si>
  <si>
    <t>경******_1</t>
    <phoneticPr fontId="2" type="noConversion"/>
  </si>
  <si>
    <t>C******_5</t>
  </si>
  <si>
    <t>C******_5</t>
    <phoneticPr fontId="2" type="noConversion"/>
  </si>
  <si>
    <t>G******_8</t>
  </si>
  <si>
    <t>G******_8</t>
    <phoneticPr fontId="2" type="noConversion"/>
  </si>
  <si>
    <t>G******_2</t>
  </si>
  <si>
    <t>G******_2</t>
    <phoneticPr fontId="2" type="noConversion"/>
  </si>
  <si>
    <t>환자코드</t>
  </si>
  <si>
    <t>환자명</t>
  </si>
  <si>
    <t>성별</t>
  </si>
  <si>
    <t>수급자등급</t>
  </si>
  <si>
    <t>일수</t>
  </si>
  <si>
    <t>본인부담금</t>
  </si>
  <si>
    <t>공단부담금</t>
  </si>
  <si>
    <t>부담금합계</t>
  </si>
  <si>
    <t>A1-1234</t>
  </si>
  <si>
    <t>이명업</t>
  </si>
  <si>
    <t>남</t>
  </si>
  <si>
    <t>일반</t>
  </si>
  <si>
    <t>A4-5215</t>
  </si>
  <si>
    <t>한영진</t>
  </si>
  <si>
    <t>B4-1111</t>
  </si>
  <si>
    <t>이오해</t>
  </si>
  <si>
    <t>심야</t>
  </si>
  <si>
    <t>C4-9012</t>
  </si>
  <si>
    <t>김연진</t>
  </si>
  <si>
    <t>A1-1422</t>
  </si>
  <si>
    <t>박조희</t>
  </si>
  <si>
    <t>여</t>
  </si>
  <si>
    <t>A4-5875</t>
  </si>
  <si>
    <t>송민철</t>
  </si>
  <si>
    <t>B4-7685</t>
  </si>
  <si>
    <t>봉신진</t>
  </si>
  <si>
    <t>C5-0009</t>
  </si>
  <si>
    <t>김희전</t>
  </si>
  <si>
    <t>휴일</t>
  </si>
  <si>
    <t>A1-2341</t>
  </si>
  <si>
    <t>유순미</t>
  </si>
  <si>
    <t>A4-7888</t>
  </si>
  <si>
    <t>이진유</t>
  </si>
  <si>
    <t>B4-7894</t>
  </si>
  <si>
    <t>박교원</t>
  </si>
  <si>
    <t>C5-0054</t>
  </si>
  <si>
    <t>오정해</t>
  </si>
  <si>
    <t>A1-4555</t>
  </si>
  <si>
    <t>천오동</t>
  </si>
  <si>
    <t>A4-8486</t>
  </si>
  <si>
    <t>김봉진</t>
  </si>
  <si>
    <t>B5-1111</t>
  </si>
  <si>
    <t>진천생</t>
  </si>
  <si>
    <t>C5-1544</t>
  </si>
  <si>
    <t>천선동</t>
  </si>
  <si>
    <t>A1-5214</t>
  </si>
  <si>
    <t>최강국</t>
  </si>
  <si>
    <t>A5-4512</t>
  </si>
  <si>
    <t>김하진</t>
  </si>
  <si>
    <t>B5-2548</t>
  </si>
  <si>
    <t>이만해</t>
  </si>
  <si>
    <t>C5-5214</t>
  </si>
  <si>
    <t>장민규</t>
  </si>
  <si>
    <t>A1-5869</t>
  </si>
  <si>
    <t>김태희</t>
  </si>
  <si>
    <t>A5-5247</t>
  </si>
  <si>
    <t>박혜리</t>
  </si>
  <si>
    <t>B5-8976</t>
  </si>
  <si>
    <t>이해미</t>
  </si>
  <si>
    <t>C5-5621</t>
  </si>
  <si>
    <t>김은희</t>
  </si>
  <si>
    <t>A1-7894</t>
  </si>
  <si>
    <t>최지영</t>
  </si>
  <si>
    <t>A5-6455</t>
  </si>
  <si>
    <t>김유나</t>
  </si>
  <si>
    <t>B5-9874</t>
  </si>
  <si>
    <t>한영원</t>
  </si>
  <si>
    <t>C5-8567</t>
  </si>
  <si>
    <t>천생진</t>
  </si>
  <si>
    <t>A1-8541</t>
  </si>
  <si>
    <t>고갑석</t>
  </si>
  <si>
    <t>B1-0489</t>
  </si>
  <si>
    <t>진선미</t>
  </si>
  <si>
    <t>C1-0045</t>
  </si>
  <si>
    <t>유진성</t>
  </si>
  <si>
    <t>A2-0015</t>
  </si>
  <si>
    <t>이주미</t>
  </si>
  <si>
    <t>B1-5412</t>
  </si>
  <si>
    <t>이묘희</t>
  </si>
  <si>
    <t>C1-2542</t>
  </si>
  <si>
    <t>김정수</t>
  </si>
  <si>
    <t>A2-2589</t>
  </si>
  <si>
    <t>정현우</t>
  </si>
  <si>
    <t>B1-5678</t>
  </si>
  <si>
    <t>채미홍</t>
  </si>
  <si>
    <t>C1-5421</t>
  </si>
  <si>
    <t>주숙연</t>
  </si>
  <si>
    <t>A2-3412</t>
  </si>
  <si>
    <t>박이오</t>
  </si>
  <si>
    <t>B1-6541</t>
  </si>
  <si>
    <t>박병년</t>
  </si>
  <si>
    <t>C1-6789</t>
  </si>
  <si>
    <t>한이오</t>
  </si>
  <si>
    <t>A2-3485</t>
  </si>
  <si>
    <t>박민재</t>
  </si>
  <si>
    <t>B2-1245</t>
  </si>
  <si>
    <t>김다은</t>
  </si>
  <si>
    <t>C1-7894</t>
  </si>
  <si>
    <t>한상우</t>
  </si>
  <si>
    <t>A2-3503</t>
  </si>
  <si>
    <t>정진히</t>
  </si>
  <si>
    <t>B2-2253</t>
  </si>
  <si>
    <t>민지영</t>
  </si>
  <si>
    <t>C1-9012</t>
  </si>
  <si>
    <t>유이금</t>
  </si>
  <si>
    <t>A2-4588</t>
  </si>
  <si>
    <t>정말이</t>
  </si>
  <si>
    <t>B2-2458</t>
  </si>
  <si>
    <t>정지우</t>
  </si>
  <si>
    <t>C2-1723</t>
  </si>
  <si>
    <t>최덕구</t>
  </si>
  <si>
    <t>A2-7820</t>
  </si>
  <si>
    <t>성주미</t>
  </si>
  <si>
    <t>B2-2548</t>
  </si>
  <si>
    <t>윤은희</t>
  </si>
  <si>
    <t>C2-8423</t>
  </si>
  <si>
    <t>안구철</t>
  </si>
  <si>
    <t>A3-7896</t>
  </si>
  <si>
    <t>박장철</t>
  </si>
  <si>
    <t>B2-4123</t>
  </si>
  <si>
    <t>유이묘</t>
  </si>
  <si>
    <t>C3-9857</t>
  </si>
  <si>
    <t>한철우</t>
  </si>
  <si>
    <t>A3-8541</t>
  </si>
  <si>
    <t>이은혜</t>
  </si>
  <si>
    <t>B2-7654</t>
  </si>
  <si>
    <t>임진실</t>
  </si>
  <si>
    <t>C3-9987</t>
  </si>
  <si>
    <t>박정진</t>
  </si>
  <si>
    <t>A3-9845</t>
  </si>
  <si>
    <t>황달구</t>
  </si>
  <si>
    <t>B2-8541</t>
  </si>
  <si>
    <t>김종민</t>
  </si>
  <si>
    <t>C4-5412</t>
  </si>
  <si>
    <t>이영애</t>
  </si>
  <si>
    <t>A3-9987</t>
  </si>
  <si>
    <t>구대성</t>
  </si>
  <si>
    <t>B3-7845</t>
  </si>
  <si>
    <t>성창연</t>
  </si>
  <si>
    <t>C4-5413</t>
  </si>
  <si>
    <t>한길수</t>
  </si>
  <si>
    <t>A3-9999</t>
  </si>
  <si>
    <t>윤달수</t>
  </si>
  <si>
    <t>B3-8541</t>
  </si>
  <si>
    <t>이진원</t>
  </si>
  <si>
    <t>C4-6521</t>
  </si>
  <si>
    <t>이상규</t>
  </si>
  <si>
    <t>A4-2584</t>
  </si>
  <si>
    <t>박이원</t>
  </si>
  <si>
    <t>B3-9120</t>
  </si>
  <si>
    <t>유수이</t>
  </si>
  <si>
    <t>C4-8541</t>
  </si>
  <si>
    <t>박난영</t>
  </si>
  <si>
    <t>[표3] 구분별 이용카드별 최고 이용금액과 건수</t>
    <phoneticPr fontId="2" type="noConversion"/>
  </si>
  <si>
    <t>학번</t>
  </si>
  <si>
    <t>학과</t>
  </si>
  <si>
    <t>홍길동</t>
  </si>
  <si>
    <t>경영</t>
  </si>
  <si>
    <t>C</t>
  </si>
  <si>
    <t>강감찬</t>
  </si>
  <si>
    <t>이순신</t>
  </si>
  <si>
    <t>전산</t>
  </si>
  <si>
    <t>B</t>
  </si>
  <si>
    <t>이율곡</t>
  </si>
  <si>
    <t>성삼문</t>
  </si>
  <si>
    <t>A</t>
  </si>
  <si>
    <t>정약용</t>
  </si>
  <si>
    <t>심영보</t>
  </si>
  <si>
    <t>마케팅</t>
  </si>
  <si>
    <t>김준석</t>
  </si>
  <si>
    <t>박성미</t>
  </si>
  <si>
    <t>서원석</t>
  </si>
  <si>
    <t>권은영</t>
  </si>
  <si>
    <t>D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</si>
  <si>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</si>
  <si>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</si>
  <si>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</si>
  <si>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</si>
  <si>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</si>
  <si>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</si>
  <si>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</si>
  <si>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</si>
  <si>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</si>
  <si>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이창섭</t>
  </si>
  <si>
    <t>손범수</t>
  </si>
  <si>
    <t>휴학</t>
    <phoneticPr fontId="2" type="noConversion"/>
  </si>
  <si>
    <t>자퇴</t>
    <phoneticPr fontId="2" type="noConversion"/>
  </si>
  <si>
    <t>사원</t>
    <phoneticPr fontId="2" type="noConversion"/>
  </si>
  <si>
    <t>대리</t>
    <phoneticPr fontId="2" type="noConversion"/>
  </si>
  <si>
    <t>과장</t>
    <phoneticPr fontId="2" type="noConversion"/>
  </si>
  <si>
    <t>차장</t>
    <phoneticPr fontId="2" type="noConversion"/>
  </si>
  <si>
    <t>부장</t>
    <phoneticPr fontId="2" type="noConversion"/>
  </si>
  <si>
    <t>이사</t>
    <phoneticPr fontId="2" type="noConversion"/>
  </si>
  <si>
    <t>대리3년차</t>
  </si>
  <si>
    <t>사원1년차</t>
  </si>
  <si>
    <t>홍길동</t>
    <phoneticPr fontId="2" type="noConversion"/>
  </si>
  <si>
    <t>장길산</t>
    <phoneticPr fontId="2" type="noConversion"/>
  </si>
  <si>
    <t>수령액</t>
    <phoneticPr fontId="2" type="noConversion"/>
  </si>
  <si>
    <t>조건</t>
  </si>
  <si>
    <t>(모두)</t>
  </si>
  <si>
    <t>총합계</t>
  </si>
  <si>
    <t>평균 : 본인부담금</t>
  </si>
  <si>
    <t>평균 : 공단부담금</t>
  </si>
  <si>
    <t>1-5</t>
  </si>
  <si>
    <t>6-10</t>
  </si>
  <si>
    <t>11-15</t>
  </si>
  <si>
    <t>16-20</t>
  </si>
  <si>
    <t>COUNTIFS(MAX($E3),FIXED(MAX($E3),IF(B$31)*($C$3),MAX($E3)&amp;"총&amp;MAX($E3))</t>
  </si>
  <si>
    <t>lrh</t>
  </si>
  <si>
    <t>HLOOKUP($C3, $A$27:$E$28,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</si>
</sst>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64" formatCode="0.0%"/>
    <numFmt numFmtId="165" formatCode="#,##0&quot; 초과&quot;"/>
    <numFmt numFmtId="166" formatCode="#,##0_);[Red]\(#,##0\)"/>
    <numFmt numFmtId="167" formatCode="#,##0_ "/>
    <numFmt numFmtId="168" formatCode="#,##0&quot; 이하&quot;"/>
    <numFmt numFmtId="169" formatCode="#,##0&quot; 이상&quot;"/>
    <numFmt numFmtId="170" formatCode="#,##0&quot; 미만&quot;"/>
    <numFmt numFmtId="171" formatCode="#,##0&quot;원&quot;"/>
    <numFmt numFmtId="174" formatCode="[=1]&quot;완료&quot;;[Red][=0]&quot;미신청&quot;;;"/>
  </numFmts>
  <fonts count="9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color theme="4" tint="-0.249977111117893"/>
      <name val="Calibri"/>
      <family val="2"/>
      <charset val="129"/>
      <scheme val="minor"/>
    </font>
    <font>
      <sz val="11"/>
      <color theme="1"/>
      <name val="Calibri"/>
      <family val="3"/>
      <charset val="129"/>
      <scheme val="minor"/>
    </font>
    <font>
      <b/>
      <sz val="11"/>
      <color theme="5" tint="-0.249977111117893"/>
      <name val="Calibri"/>
      <family val="2"/>
      <charset val="129"/>
      <scheme val="minor"/>
    </font>
    <font>
      <sz val="11"/>
      <color theme="5" tint="-0.249977111117893"/>
      <name val="Calibri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5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0" borderId="0"/>
  </cellStyleXfs>
  <cellXfs count="5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4" fillId="0" borderId="2" xfId="1" applyFont="1" applyFill="1" applyBorder="1">
      <alignment vertical="center"/>
    </xf>
    <xf numFmtId="164" fontId="4" fillId="0" borderId="2" xfId="2" applyNumberFormat="1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41" fontId="4" fillId="3" borderId="2" xfId="1" applyFont="1" applyFill="1" applyBorder="1" applyAlignment="1">
      <alignment horizontal="center" vertical="center"/>
    </xf>
    <xf numFmtId="166" fontId="0" fillId="0" borderId="1" xfId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167" fontId="0" fillId="0" borderId="1" xfId="1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vertical="center" wrapText="1"/>
    </xf>
    <xf numFmtId="0" fontId="1" fillId="5" borderId="3" xfId="3" applyBorder="1" applyAlignment="1">
      <alignment horizontal="center" vertical="center"/>
    </xf>
    <xf numFmtId="0" fontId="1" fillId="5" borderId="4" xfId="3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1" fontId="0" fillId="0" borderId="1" xfId="0" applyNumberFormat="1" applyBorder="1">
      <alignment vertical="center"/>
    </xf>
    <xf numFmtId="164" fontId="0" fillId="0" borderId="1" xfId="2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1" fontId="6" fillId="7" borderId="6" xfId="1" applyFont="1" applyFill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41" fontId="6" fillId="7" borderId="0" xfId="1" applyFont="1" applyFill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41" fontId="6" fillId="8" borderId="0" xfId="1" applyFont="1" applyFill="1" applyAlignment="1">
      <alignment horizontal="center" vertical="center"/>
    </xf>
    <xf numFmtId="41" fontId="6" fillId="9" borderId="0" xfId="1" applyFont="1" applyFill="1" applyAlignment="1">
      <alignment horizontal="center" vertical="center"/>
    </xf>
    <xf numFmtId="169" fontId="0" fillId="6" borderId="1" xfId="0" applyNumberFormat="1" applyFill="1" applyBorder="1" applyAlignment="1">
      <alignment horizontal="center" vertical="center"/>
    </xf>
    <xf numFmtId="170" fontId="0" fillId="6" borderId="1" xfId="0" applyNumberFormat="1" applyFill="1" applyBorder="1" applyAlignment="1">
      <alignment horizontal="center" vertical="center"/>
    </xf>
    <xf numFmtId="165" fontId="0" fillId="6" borderId="1" xfId="0" applyNumberFormat="1" applyFill="1" applyBorder="1" applyAlignment="1">
      <alignment horizontal="center" vertical="center"/>
    </xf>
    <xf numFmtId="168" fontId="0" fillId="6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1" fontId="0" fillId="0" borderId="0" xfId="1" applyFont="1">
      <alignment vertic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 applyAlignment="1">
      <alignment horizontal="center" wrapText="1"/>
    </xf>
    <xf numFmtId="41" fontId="0" fillId="0" borderId="1" xfId="1" applyFont="1" applyBorder="1">
      <alignment vertical="center"/>
    </xf>
    <xf numFmtId="164" fontId="0" fillId="0" borderId="0" xfId="2" applyNumberFormat="1" applyFont="1">
      <alignment vertical="center"/>
    </xf>
    <xf numFmtId="0" fontId="0" fillId="0" borderId="0" xfId="0" pivotButton="1">
      <alignment vertical="center"/>
    </xf>
    <xf numFmtId="3" fontId="0" fillId="0" borderId="0" xfId="0" applyNumberFormat="1">
      <alignment vertical="center"/>
    </xf>
    <xf numFmtId="0" fontId="0" fillId="6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textRotation="255"/>
    </xf>
    <xf numFmtId="174" fontId="7" fillId="0" borderId="1" xfId="4" applyNumberFormat="1" applyFont="1" applyBorder="1" applyAlignment="1">
      <alignment horizontal="center" wrapText="1"/>
    </xf>
  </cellXfs>
  <cellStyles count="5">
    <cellStyle name="60% - 강조색1" xfId="3" builtinId="32"/>
    <cellStyle name="백분율" xfId="2" builtinId="5"/>
    <cellStyle name="쉼표 [0]" xfId="1" builtinId="6"/>
    <cellStyle name="표준" xfId="0" builtinId="0"/>
    <cellStyle name="표준_기타작업-1" xfId="4" xr:uid="{3B10CD61-24A5-4FF0-9A8E-C8FF4C1C8013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총판매금액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  <c:extLst>
              <c:ext xmlns:c16="http://schemas.microsoft.com/office/drawing/2014/chart" uri="{C3380CC4-5D6E-409C-BE32-E72D297353CC}">
                <c16:uniqueId val="{00000001-CF63-4E61-A225-8F842F840B9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63-4E61-A225-8F842F840B9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63-4E61-A225-8F842F840B9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63-4E61-A225-8F842F840B9D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646-42C6-A0F3-3F0C7F612FE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'기타작업-2'!$A$4:$A$7</c:f>
              <c:strCache>
                <c:ptCount val="4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인천</c:v>
                </c:pt>
              </c:strCache>
            </c:strRef>
          </c:cat>
          <c:val>
            <c:numRef>
              <c:f>'기타작업-2'!$C$4:$C$7</c:f>
              <c:numCache>
                <c:formatCode>#,##0"원"</c:formatCode>
                <c:ptCount val="4"/>
                <c:pt idx="0">
                  <c:v>56000000</c:v>
                </c:pt>
                <c:pt idx="1">
                  <c:v>18400000</c:v>
                </c:pt>
                <c:pt idx="2">
                  <c:v>14400000</c:v>
                </c:pt>
                <c:pt idx="3">
                  <c:v>12000000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6-45EF-B3E1-27E41E762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3"/>
        <c:secondPieSize val="75"/>
        <c:serLines>
          <c:spPr>
            <a:ln w="25400" cap="flat" cmpd="sng" algn="ctr">
              <a:solidFill>
                <a:srgbClr val="FF0000"/>
              </a:solidFill>
              <a:prstDash val="sys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[0]!서식해제" textlink="">
      <xdr:nvSpPr>
        <xdr:cNvPr id="2" name="사각형: 빗면 1">
          <a:extLst>
            <a:ext uri="{FF2B5EF4-FFF2-40B4-BE49-F238E27FC236}">
              <a16:creationId xmlns:a16="http://schemas.microsoft.com/office/drawing/2014/main" id="{7B546C07-CFE3-76F8-802F-916249086E12}"/>
            </a:ext>
          </a:extLst>
        </xdr:cNvPr>
        <xdr:cNvSpPr/>
      </xdr:nvSpPr>
      <xdr:spPr>
        <a:xfrm>
          <a:off x="3409950" y="823913"/>
          <a:ext cx="847725" cy="214312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sz="1100"/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2</xdr:row>
      <xdr:rowOff>0</xdr:rowOff>
    </xdr:to>
    <xdr:sp macro="[0]!서식설정" textlink="">
      <xdr:nvSpPr>
        <xdr:cNvPr id="3" name="사각형: 빗면 2">
          <a:extLst>
            <a:ext uri="{FF2B5EF4-FFF2-40B4-BE49-F238E27FC236}">
              <a16:creationId xmlns:a16="http://schemas.microsoft.com/office/drawing/2014/main" id="{BB8C1B81-ECDA-E256-181F-AD8CFA5E378F}"/>
            </a:ext>
          </a:extLst>
        </xdr:cNvPr>
        <xdr:cNvSpPr/>
      </xdr:nvSpPr>
      <xdr:spPr>
        <a:xfrm>
          <a:off x="3409950" y="180975"/>
          <a:ext cx="847725" cy="214313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서식설정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0</xdr:row>
          <xdr:rowOff>57150</xdr:rowOff>
        </xdr:from>
        <xdr:to>
          <xdr:col>4</xdr:col>
          <xdr:colOff>695325</xdr:colOff>
          <xdr:row>0</xdr:row>
          <xdr:rowOff>428625</xdr:rowOff>
        </xdr:to>
        <xdr:sp macro="" textlink="">
          <xdr:nvSpPr>
            <xdr:cNvPr id="8193" name="cmd연봉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윤유진" refreshedDate="45770.438297685185" backgroundQuery="1" createdVersion="8" refreshedVersion="8" minRefreshableVersion="3" recordCount="70" xr:uid="{EF065CA5-CBD9-4311-9172-7255940B5EE6}">
  <cacheSource type="external" connectionId="2"/>
  <cacheFields count="5">
    <cacheField name="성별" numFmtId="0" sqlType="-9">
      <sharedItems count="2">
        <s v="남"/>
        <s v="여"/>
      </sharedItems>
    </cacheField>
    <cacheField name="수급자등급" numFmtId="0" sqlType="8">
      <sharedItems containsSemiMixedTypes="0" containsString="0" containsNumber="1" containsInteger="1" minValue="1" maxValue="5" count="5">
        <n v="1"/>
        <n v="4"/>
        <n v="5"/>
        <n v="2"/>
        <n v="3"/>
      </sharedItems>
    </cacheField>
    <cacheField name="일수" numFmtId="0" sqlType="8">
      <sharedItems containsSemiMixedTypes="0" containsString="0" containsNumber="1" containsInteger="1" minValue="1" maxValue="20" count="18">
        <n v="3"/>
        <n v="5"/>
        <n v="2"/>
        <n v="1"/>
        <n v="15"/>
        <n v="9"/>
        <n v="4"/>
        <n v="7"/>
        <n v="13"/>
        <n v="12"/>
        <n v="8"/>
        <n v="14"/>
        <n v="17"/>
        <n v="11"/>
        <n v="16"/>
        <n v="10"/>
        <n v="20"/>
        <n v="6"/>
      </sharedItems>
      <fieldGroup base="2">
        <rangePr startNum="1" endNum="20" groupInterval="5"/>
        <groupItems count="6">
          <s v="&lt;1"/>
          <s v="1-5"/>
          <s v="6-10"/>
          <s v="11-15"/>
          <s v="16-20"/>
          <s v="&gt;21"/>
        </groupItems>
      </fieldGroup>
    </cacheField>
    <cacheField name="본인부담금" numFmtId="0" sqlType="8">
      <sharedItems containsSemiMixedTypes="0" containsString="0" containsNumber="1" containsInteger="1" minValue="1710" maxValue="10881" count="21">
        <n v="4760"/>
        <n v="5050"/>
        <n v="5580"/>
        <n v="6070"/>
        <n v="6520"/>
        <n v="6730"/>
        <n v="6230"/>
        <n v="5760"/>
        <n v="5600"/>
        <n v="3890"/>
        <n v="3600"/>
        <n v="5980"/>
        <n v="3330"/>
        <n v="3180"/>
        <n v="7190"/>
        <n v="6126"/>
        <n v="10881"/>
        <n v="1710"/>
        <n v="2620"/>
        <n v="3520"/>
        <n v="4440"/>
      </sharedItems>
    </cacheField>
    <cacheField name="공단부담금" numFmtId="0" sqlType="8">
      <sharedItems containsSemiMixedTypes="0" containsString="0" containsNumber="1" containsInteger="1" minValue="9680" maxValue="61659" count="21">
        <n v="27000"/>
        <n v="28600"/>
        <n v="31620"/>
        <n v="34400"/>
        <n v="36980"/>
        <n v="38170"/>
        <n v="35360"/>
        <n v="32650"/>
        <n v="31790"/>
        <n v="22100"/>
        <n v="20460"/>
        <n v="33870"/>
        <n v="18880"/>
        <n v="18020"/>
        <n v="40750"/>
        <n v="34714"/>
        <n v="61659"/>
        <n v="9680"/>
        <n v="14870"/>
        <n v="19930"/>
        <n v="251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x v="0"/>
    <x v="0"/>
    <x v="0"/>
    <x v="0"/>
    <x v="0"/>
  </r>
  <r>
    <x v="0"/>
    <x v="1"/>
    <x v="1"/>
    <x v="0"/>
    <x v="0"/>
  </r>
  <r>
    <x v="0"/>
    <x v="1"/>
    <x v="2"/>
    <x v="0"/>
    <x v="0"/>
  </r>
  <r>
    <x v="0"/>
    <x v="1"/>
    <x v="3"/>
    <x v="0"/>
    <x v="0"/>
  </r>
  <r>
    <x v="1"/>
    <x v="0"/>
    <x v="4"/>
    <x v="1"/>
    <x v="1"/>
  </r>
  <r>
    <x v="0"/>
    <x v="1"/>
    <x v="5"/>
    <x v="1"/>
    <x v="1"/>
  </r>
  <r>
    <x v="0"/>
    <x v="1"/>
    <x v="1"/>
    <x v="1"/>
    <x v="1"/>
  </r>
  <r>
    <x v="0"/>
    <x v="2"/>
    <x v="3"/>
    <x v="1"/>
    <x v="1"/>
  </r>
  <r>
    <x v="1"/>
    <x v="0"/>
    <x v="6"/>
    <x v="2"/>
    <x v="2"/>
  </r>
  <r>
    <x v="1"/>
    <x v="1"/>
    <x v="7"/>
    <x v="2"/>
    <x v="2"/>
  </r>
  <r>
    <x v="0"/>
    <x v="1"/>
    <x v="3"/>
    <x v="2"/>
    <x v="2"/>
  </r>
  <r>
    <x v="1"/>
    <x v="2"/>
    <x v="8"/>
    <x v="2"/>
    <x v="2"/>
  </r>
  <r>
    <x v="0"/>
    <x v="0"/>
    <x v="9"/>
    <x v="3"/>
    <x v="3"/>
  </r>
  <r>
    <x v="0"/>
    <x v="1"/>
    <x v="10"/>
    <x v="3"/>
    <x v="3"/>
  </r>
  <r>
    <x v="1"/>
    <x v="2"/>
    <x v="10"/>
    <x v="3"/>
    <x v="3"/>
  </r>
  <r>
    <x v="0"/>
    <x v="2"/>
    <x v="9"/>
    <x v="3"/>
    <x v="3"/>
  </r>
  <r>
    <x v="0"/>
    <x v="0"/>
    <x v="1"/>
    <x v="4"/>
    <x v="4"/>
  </r>
  <r>
    <x v="0"/>
    <x v="2"/>
    <x v="11"/>
    <x v="4"/>
    <x v="4"/>
  </r>
  <r>
    <x v="0"/>
    <x v="2"/>
    <x v="12"/>
    <x v="4"/>
    <x v="4"/>
  </r>
  <r>
    <x v="0"/>
    <x v="2"/>
    <x v="13"/>
    <x v="4"/>
    <x v="4"/>
  </r>
  <r>
    <x v="1"/>
    <x v="0"/>
    <x v="2"/>
    <x v="5"/>
    <x v="5"/>
  </r>
  <r>
    <x v="1"/>
    <x v="2"/>
    <x v="14"/>
    <x v="5"/>
    <x v="5"/>
  </r>
  <r>
    <x v="1"/>
    <x v="2"/>
    <x v="6"/>
    <x v="5"/>
    <x v="5"/>
  </r>
  <r>
    <x v="1"/>
    <x v="2"/>
    <x v="15"/>
    <x v="5"/>
    <x v="5"/>
  </r>
  <r>
    <x v="1"/>
    <x v="0"/>
    <x v="3"/>
    <x v="6"/>
    <x v="6"/>
  </r>
  <r>
    <x v="1"/>
    <x v="2"/>
    <x v="0"/>
    <x v="6"/>
    <x v="6"/>
  </r>
  <r>
    <x v="0"/>
    <x v="2"/>
    <x v="2"/>
    <x v="6"/>
    <x v="6"/>
  </r>
  <r>
    <x v="0"/>
    <x v="2"/>
    <x v="1"/>
    <x v="6"/>
    <x v="6"/>
  </r>
  <r>
    <x v="0"/>
    <x v="0"/>
    <x v="1"/>
    <x v="7"/>
    <x v="7"/>
  </r>
  <r>
    <x v="1"/>
    <x v="0"/>
    <x v="16"/>
    <x v="7"/>
    <x v="7"/>
  </r>
  <r>
    <x v="1"/>
    <x v="0"/>
    <x v="1"/>
    <x v="7"/>
    <x v="7"/>
  </r>
  <r>
    <x v="1"/>
    <x v="3"/>
    <x v="17"/>
    <x v="8"/>
    <x v="8"/>
  </r>
  <r>
    <x v="1"/>
    <x v="0"/>
    <x v="11"/>
    <x v="8"/>
    <x v="8"/>
  </r>
  <r>
    <x v="0"/>
    <x v="0"/>
    <x v="0"/>
    <x v="8"/>
    <x v="8"/>
  </r>
  <r>
    <x v="0"/>
    <x v="3"/>
    <x v="2"/>
    <x v="9"/>
    <x v="9"/>
  </r>
  <r>
    <x v="1"/>
    <x v="0"/>
    <x v="4"/>
    <x v="9"/>
    <x v="9"/>
  </r>
  <r>
    <x v="1"/>
    <x v="0"/>
    <x v="0"/>
    <x v="9"/>
    <x v="9"/>
  </r>
  <r>
    <x v="0"/>
    <x v="3"/>
    <x v="2"/>
    <x v="10"/>
    <x v="10"/>
  </r>
  <r>
    <x v="1"/>
    <x v="0"/>
    <x v="10"/>
    <x v="10"/>
    <x v="10"/>
  </r>
  <r>
    <x v="0"/>
    <x v="0"/>
    <x v="6"/>
    <x v="10"/>
    <x v="10"/>
  </r>
  <r>
    <x v="0"/>
    <x v="3"/>
    <x v="7"/>
    <x v="11"/>
    <x v="11"/>
  </r>
  <r>
    <x v="1"/>
    <x v="3"/>
    <x v="6"/>
    <x v="11"/>
    <x v="11"/>
  </r>
  <r>
    <x v="0"/>
    <x v="0"/>
    <x v="0"/>
    <x v="11"/>
    <x v="11"/>
  </r>
  <r>
    <x v="1"/>
    <x v="3"/>
    <x v="10"/>
    <x v="12"/>
    <x v="12"/>
  </r>
  <r>
    <x v="1"/>
    <x v="3"/>
    <x v="6"/>
    <x v="12"/>
    <x v="12"/>
  </r>
  <r>
    <x v="1"/>
    <x v="0"/>
    <x v="17"/>
    <x v="12"/>
    <x v="12"/>
  </r>
  <r>
    <x v="1"/>
    <x v="3"/>
    <x v="1"/>
    <x v="13"/>
    <x v="13"/>
  </r>
  <r>
    <x v="1"/>
    <x v="3"/>
    <x v="1"/>
    <x v="13"/>
    <x v="13"/>
  </r>
  <r>
    <x v="0"/>
    <x v="3"/>
    <x v="2"/>
    <x v="13"/>
    <x v="13"/>
  </r>
  <r>
    <x v="1"/>
    <x v="3"/>
    <x v="13"/>
    <x v="14"/>
    <x v="14"/>
  </r>
  <r>
    <x v="1"/>
    <x v="3"/>
    <x v="3"/>
    <x v="14"/>
    <x v="14"/>
  </r>
  <r>
    <x v="0"/>
    <x v="3"/>
    <x v="13"/>
    <x v="14"/>
    <x v="14"/>
  </r>
  <r>
    <x v="0"/>
    <x v="4"/>
    <x v="4"/>
    <x v="15"/>
    <x v="15"/>
  </r>
  <r>
    <x v="0"/>
    <x v="3"/>
    <x v="3"/>
    <x v="15"/>
    <x v="15"/>
  </r>
  <r>
    <x v="0"/>
    <x v="4"/>
    <x v="11"/>
    <x v="15"/>
    <x v="15"/>
  </r>
  <r>
    <x v="1"/>
    <x v="4"/>
    <x v="16"/>
    <x v="16"/>
    <x v="16"/>
  </r>
  <r>
    <x v="1"/>
    <x v="3"/>
    <x v="2"/>
    <x v="16"/>
    <x v="16"/>
  </r>
  <r>
    <x v="0"/>
    <x v="4"/>
    <x v="11"/>
    <x v="16"/>
    <x v="16"/>
  </r>
  <r>
    <x v="0"/>
    <x v="4"/>
    <x v="2"/>
    <x v="17"/>
    <x v="17"/>
  </r>
  <r>
    <x v="0"/>
    <x v="3"/>
    <x v="1"/>
    <x v="17"/>
    <x v="17"/>
  </r>
  <r>
    <x v="1"/>
    <x v="1"/>
    <x v="2"/>
    <x v="17"/>
    <x v="17"/>
  </r>
  <r>
    <x v="0"/>
    <x v="4"/>
    <x v="0"/>
    <x v="18"/>
    <x v="18"/>
  </r>
  <r>
    <x v="1"/>
    <x v="4"/>
    <x v="6"/>
    <x v="18"/>
    <x v="18"/>
  </r>
  <r>
    <x v="0"/>
    <x v="1"/>
    <x v="2"/>
    <x v="18"/>
    <x v="18"/>
  </r>
  <r>
    <x v="0"/>
    <x v="4"/>
    <x v="6"/>
    <x v="19"/>
    <x v="19"/>
  </r>
  <r>
    <x v="1"/>
    <x v="4"/>
    <x v="7"/>
    <x v="19"/>
    <x v="19"/>
  </r>
  <r>
    <x v="0"/>
    <x v="1"/>
    <x v="2"/>
    <x v="19"/>
    <x v="19"/>
  </r>
  <r>
    <x v="0"/>
    <x v="1"/>
    <x v="1"/>
    <x v="20"/>
    <x v="20"/>
  </r>
  <r>
    <x v="1"/>
    <x v="4"/>
    <x v="10"/>
    <x v="20"/>
    <x v="20"/>
  </r>
  <r>
    <x v="1"/>
    <x v="1"/>
    <x v="13"/>
    <x v="20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DC9B2E-E8B8-4AD5-80B7-3DF160CDC029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4:D15" firstHeaderRow="0" firstDataRow="1" firstDataCol="2" rowPageCount="1" colPageCount="1"/>
  <pivotFields count="5">
    <pivotField axis="axisRow" compact="0" showAll="0">
      <items count="3">
        <item x="0"/>
        <item x="1"/>
        <item t="default"/>
      </items>
    </pivotField>
    <pivotField axis="axisPage" compact="0" showAll="0">
      <items count="6">
        <item x="0"/>
        <item x="3"/>
        <item x="4"/>
        <item x="1"/>
        <item x="2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  <pivotField dataField="1" compact="0" showAll="0"/>
    <pivotField dataField="1" compact="0" showAll="0"/>
  </pivotFields>
  <rowFields count="2">
    <field x="0"/>
    <field x="2"/>
  </rowFields>
  <rowItems count="11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평균 : 본인부담금" fld="3" subtotal="average" baseField="0" baseItem="0" numFmtId="3"/>
    <dataField name="평균 : 공단부담금" fld="4" subtotal="average" baseField="0" baseItem="0" numFmtId="3"/>
  </dataFields>
  <pivotTableStyleInfo name="PivotStyleLight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H34"/>
  <sheetViews>
    <sheetView workbookViewId="0">
      <selection activeCell="L25" sqref="L25"/>
    </sheetView>
  </sheetViews>
  <sheetFormatPr defaultRowHeight="14.25"/>
  <cols>
    <col min="1" max="1" width="13.265625" customWidth="1"/>
    <col min="2" max="3" width="13" customWidth="1"/>
    <col min="4" max="4" width="11" customWidth="1"/>
    <col min="5" max="5" width="10.3984375" customWidth="1"/>
    <col min="6" max="6" width="5.265625" bestFit="1" customWidth="1"/>
    <col min="7" max="7" width="7.1328125" customWidth="1"/>
    <col min="8" max="8" width="11.265625" customWidth="1"/>
  </cols>
  <sheetData>
    <row r="1" spans="1:8">
      <c r="A1" t="s">
        <v>67</v>
      </c>
    </row>
    <row r="2" spans="1:8">
      <c r="A2" s="1" t="s">
        <v>54</v>
      </c>
      <c r="B2" s="1" t="s">
        <v>55</v>
      </c>
      <c r="C2" s="1" t="s">
        <v>56</v>
      </c>
      <c r="D2" s="1" t="s">
        <v>57</v>
      </c>
      <c r="E2" s="1" t="s">
        <v>58</v>
      </c>
      <c r="F2" s="1" t="s">
        <v>51</v>
      </c>
      <c r="G2" s="1" t="s">
        <v>59</v>
      </c>
      <c r="H2" s="1" t="s">
        <v>60</v>
      </c>
    </row>
    <row r="3" spans="1:8">
      <c r="A3" s="3">
        <v>45128</v>
      </c>
      <c r="B3" s="1" t="s">
        <v>51</v>
      </c>
      <c r="C3" s="1" t="s">
        <v>63</v>
      </c>
      <c r="D3" s="1" t="s">
        <v>79</v>
      </c>
      <c r="E3" s="9">
        <v>112800</v>
      </c>
      <c r="F3" s="10" t="s">
        <v>64</v>
      </c>
      <c r="G3" s="20">
        <v>0</v>
      </c>
      <c r="H3" s="21">
        <v>16100</v>
      </c>
    </row>
    <row r="4" spans="1:8">
      <c r="A4" s="3">
        <v>45111</v>
      </c>
      <c r="B4" s="1" t="s">
        <v>45</v>
      </c>
      <c r="C4" s="1" t="s">
        <v>65</v>
      </c>
      <c r="D4" s="1" t="s">
        <v>81</v>
      </c>
      <c r="E4" s="9">
        <v>207400</v>
      </c>
      <c r="F4" s="10"/>
      <c r="G4" s="20">
        <v>0.02</v>
      </c>
      <c r="H4" s="21">
        <v>207400</v>
      </c>
    </row>
    <row r="5" spans="1:8">
      <c r="A5" s="3">
        <v>45180</v>
      </c>
      <c r="B5" s="1" t="s">
        <v>45</v>
      </c>
      <c r="C5" s="1" t="s">
        <v>63</v>
      </c>
      <c r="D5" s="1" t="s">
        <v>105</v>
      </c>
      <c r="E5" s="9">
        <v>372300</v>
      </c>
      <c r="F5" s="1"/>
      <c r="G5" s="20">
        <v>0.02</v>
      </c>
      <c r="H5" s="21">
        <v>372300</v>
      </c>
    </row>
    <row r="6" spans="1:8">
      <c r="A6" s="3">
        <v>45030</v>
      </c>
      <c r="B6" s="1" t="s">
        <v>45</v>
      </c>
      <c r="C6" s="1" t="s">
        <v>65</v>
      </c>
      <c r="D6" s="1" t="s">
        <v>83</v>
      </c>
      <c r="E6" s="9">
        <v>5200</v>
      </c>
      <c r="F6" s="1"/>
      <c r="G6" s="20" t="s">
        <v>66</v>
      </c>
      <c r="H6" s="21">
        <v>5200</v>
      </c>
    </row>
    <row r="7" spans="1:8">
      <c r="A7" s="3">
        <v>45096</v>
      </c>
      <c r="B7" s="1" t="s">
        <v>45</v>
      </c>
      <c r="C7" s="1" t="s">
        <v>65</v>
      </c>
      <c r="D7" s="1" t="s">
        <v>81</v>
      </c>
      <c r="E7" s="9">
        <v>166600</v>
      </c>
      <c r="F7" s="10"/>
      <c r="G7" s="20">
        <v>1.4999999999999999E-2</v>
      </c>
      <c r="H7" s="21">
        <v>166600</v>
      </c>
    </row>
    <row r="8" spans="1:8">
      <c r="A8" s="3">
        <v>45219</v>
      </c>
      <c r="B8" s="1" t="s">
        <v>45</v>
      </c>
      <c r="C8" s="1" t="s">
        <v>63</v>
      </c>
      <c r="D8" s="1" t="s">
        <v>73</v>
      </c>
      <c r="E8" s="9">
        <v>174100</v>
      </c>
      <c r="F8" s="10"/>
      <c r="G8" s="20">
        <v>0.01</v>
      </c>
      <c r="H8" s="21">
        <v>174100</v>
      </c>
    </row>
    <row r="9" spans="1:8">
      <c r="A9" s="3">
        <v>45270</v>
      </c>
      <c r="B9" s="1" t="s">
        <v>45</v>
      </c>
      <c r="C9" s="1" t="s">
        <v>61</v>
      </c>
      <c r="D9" s="1" t="s">
        <v>91</v>
      </c>
      <c r="E9" s="9">
        <v>171300</v>
      </c>
      <c r="F9" s="1"/>
      <c r="G9" s="20">
        <v>0.01</v>
      </c>
      <c r="H9" s="21">
        <v>171300</v>
      </c>
    </row>
    <row r="10" spans="1:8">
      <c r="A10" s="3">
        <v>44949</v>
      </c>
      <c r="B10" s="1" t="s">
        <v>51</v>
      </c>
      <c r="C10" s="1" t="s">
        <v>63</v>
      </c>
      <c r="D10" s="1" t="s">
        <v>93</v>
      </c>
      <c r="E10" s="9">
        <v>411400</v>
      </c>
      <c r="F10" s="10" t="s">
        <v>49</v>
      </c>
      <c r="G10" s="20">
        <v>0</v>
      </c>
      <c r="H10" s="21">
        <v>137100</v>
      </c>
    </row>
    <row r="11" spans="1:8">
      <c r="A11" s="3">
        <v>45162</v>
      </c>
      <c r="B11" s="1" t="s">
        <v>45</v>
      </c>
      <c r="C11" s="1" t="s">
        <v>65</v>
      </c>
      <c r="D11" s="1" t="s">
        <v>95</v>
      </c>
      <c r="E11" s="9">
        <v>503400</v>
      </c>
      <c r="F11" s="1"/>
      <c r="G11" s="20">
        <v>2.5000000000000001E-2</v>
      </c>
      <c r="H11" s="21">
        <v>503400</v>
      </c>
    </row>
    <row r="12" spans="1:8">
      <c r="A12" s="3">
        <v>45102</v>
      </c>
      <c r="B12" s="1" t="s">
        <v>45</v>
      </c>
      <c r="C12" s="1" t="s">
        <v>63</v>
      </c>
      <c r="D12" s="1" t="s">
        <v>103</v>
      </c>
      <c r="E12" s="9">
        <v>58400</v>
      </c>
      <c r="F12" s="1"/>
      <c r="G12" s="20">
        <v>5.0000000000000001E-3</v>
      </c>
      <c r="H12" s="21">
        <v>58400</v>
      </c>
    </row>
    <row r="13" spans="1:8">
      <c r="A13" s="3">
        <v>45257</v>
      </c>
      <c r="B13" s="1" t="s">
        <v>45</v>
      </c>
      <c r="C13" s="1" t="s">
        <v>61</v>
      </c>
      <c r="D13" s="1" t="s">
        <v>87</v>
      </c>
      <c r="E13" s="9">
        <v>185300</v>
      </c>
      <c r="F13" s="1"/>
      <c r="G13" s="20">
        <v>0.01</v>
      </c>
      <c r="H13" s="21">
        <v>185300</v>
      </c>
    </row>
    <row r="14" spans="1:8">
      <c r="A14" s="3">
        <v>45241</v>
      </c>
      <c r="B14" s="1" t="s">
        <v>51</v>
      </c>
      <c r="C14" s="1" t="s">
        <v>63</v>
      </c>
      <c r="D14" s="1" t="s">
        <v>89</v>
      </c>
      <c r="E14" s="9">
        <v>563200</v>
      </c>
      <c r="F14" s="10" t="s">
        <v>46</v>
      </c>
      <c r="G14" s="20">
        <v>0</v>
      </c>
      <c r="H14" s="21">
        <v>93900</v>
      </c>
    </row>
    <row r="15" spans="1:8">
      <c r="A15" s="3">
        <v>44980</v>
      </c>
      <c r="B15" s="1" t="s">
        <v>45</v>
      </c>
      <c r="C15" s="1" t="s">
        <v>63</v>
      </c>
      <c r="D15" s="1" t="s">
        <v>99</v>
      </c>
      <c r="E15" s="9">
        <v>494100</v>
      </c>
      <c r="F15" s="1"/>
      <c r="G15" s="20">
        <v>0.02</v>
      </c>
      <c r="H15" s="21">
        <v>494100</v>
      </c>
    </row>
    <row r="16" spans="1:8">
      <c r="A16" s="3">
        <v>44930</v>
      </c>
      <c r="B16" s="1" t="s">
        <v>45</v>
      </c>
      <c r="C16" s="1" t="s">
        <v>61</v>
      </c>
      <c r="D16" s="1" t="s">
        <v>97</v>
      </c>
      <c r="E16" s="9">
        <v>9600</v>
      </c>
      <c r="F16" s="1"/>
      <c r="G16" s="20" t="s">
        <v>66</v>
      </c>
      <c r="H16" s="21">
        <v>9600</v>
      </c>
    </row>
    <row r="17" spans="1:8">
      <c r="A17" s="3">
        <v>44971</v>
      </c>
      <c r="B17" s="1" t="s">
        <v>45</v>
      </c>
      <c r="C17" s="1" t="s">
        <v>63</v>
      </c>
      <c r="D17" s="1" t="s">
        <v>75</v>
      </c>
      <c r="E17" s="9">
        <v>52900</v>
      </c>
      <c r="F17" s="10"/>
      <c r="G17" s="20">
        <v>5.0000000000000001E-3</v>
      </c>
      <c r="H17" s="21">
        <v>52900</v>
      </c>
    </row>
    <row r="18" spans="1:8">
      <c r="A18" s="3">
        <v>45010</v>
      </c>
      <c r="B18" s="1" t="s">
        <v>45</v>
      </c>
      <c r="C18" s="1" t="s">
        <v>61</v>
      </c>
      <c r="D18" s="1" t="s">
        <v>77</v>
      </c>
      <c r="E18" s="9">
        <v>327900</v>
      </c>
      <c r="F18" s="1"/>
      <c r="G18" s="20">
        <v>0.02</v>
      </c>
      <c r="H18" s="21">
        <v>327900</v>
      </c>
    </row>
    <row r="19" spans="1:8">
      <c r="A19" s="3">
        <v>45024</v>
      </c>
      <c r="B19" s="1" t="s">
        <v>51</v>
      </c>
      <c r="C19" s="1" t="s">
        <v>61</v>
      </c>
      <c r="D19" s="1" t="s">
        <v>83</v>
      </c>
      <c r="E19" s="9">
        <v>565400</v>
      </c>
      <c r="F19" s="10" t="s">
        <v>48</v>
      </c>
      <c r="G19" s="20">
        <v>0</v>
      </c>
      <c r="H19" s="21">
        <v>282700</v>
      </c>
    </row>
    <row r="20" spans="1:8">
      <c r="A20" s="3">
        <v>45238</v>
      </c>
      <c r="B20" s="1" t="s">
        <v>45</v>
      </c>
      <c r="C20" s="1" t="s">
        <v>63</v>
      </c>
      <c r="D20" s="1" t="s">
        <v>85</v>
      </c>
      <c r="E20" s="9">
        <v>415200</v>
      </c>
      <c r="F20" s="10"/>
      <c r="G20" s="20">
        <v>0.02</v>
      </c>
      <c r="H20" s="21">
        <v>415200</v>
      </c>
    </row>
    <row r="21" spans="1:8">
      <c r="A21" s="3">
        <v>45117</v>
      </c>
      <c r="B21" s="1" t="s">
        <v>51</v>
      </c>
      <c r="C21" s="1" t="s">
        <v>65</v>
      </c>
      <c r="D21" s="1" t="s">
        <v>101</v>
      </c>
      <c r="E21" s="9">
        <v>301600</v>
      </c>
      <c r="F21" s="10" t="s">
        <v>52</v>
      </c>
      <c r="G21" s="20">
        <v>0</v>
      </c>
      <c r="H21" s="21">
        <v>150800</v>
      </c>
    </row>
    <row r="22" spans="1:8">
      <c r="A22" s="3">
        <v>45128</v>
      </c>
      <c r="B22" s="1" t="s">
        <v>51</v>
      </c>
      <c r="C22" s="1" t="s">
        <v>61</v>
      </c>
      <c r="D22" s="1" t="s">
        <v>71</v>
      </c>
      <c r="E22" s="9">
        <v>191700</v>
      </c>
      <c r="F22" s="10" t="s">
        <v>62</v>
      </c>
      <c r="G22" s="20">
        <v>0</v>
      </c>
      <c r="H22" s="21">
        <v>47900</v>
      </c>
    </row>
    <row r="24" spans="1:8">
      <c r="A24" t="s">
        <v>304</v>
      </c>
    </row>
    <row r="25" spans="1:8">
      <c r="A25" t="b">
        <f>AND(ISEVEN(RIGHT($D3,1)),$E3&gt;=200000)</f>
        <v>0</v>
      </c>
    </row>
    <row r="27" spans="1:8">
      <c r="A27" s="1" t="s">
        <v>54</v>
      </c>
      <c r="B27" s="1" t="s">
        <v>56</v>
      </c>
      <c r="C27" s="1" t="s">
        <v>57</v>
      </c>
      <c r="D27" s="1" t="s">
        <v>58</v>
      </c>
      <c r="E27" s="1" t="s">
        <v>60</v>
      </c>
    </row>
    <row r="28" spans="1:8">
      <c r="A28" s="3">
        <v>45111</v>
      </c>
      <c r="B28" s="1" t="s">
        <v>65</v>
      </c>
      <c r="C28" s="1" t="s">
        <v>81</v>
      </c>
      <c r="D28" s="9">
        <v>207400</v>
      </c>
      <c r="E28" s="21">
        <v>207400</v>
      </c>
    </row>
    <row r="29" spans="1:8">
      <c r="A29" s="3">
        <v>45180</v>
      </c>
      <c r="B29" s="1" t="s">
        <v>63</v>
      </c>
      <c r="C29" s="1" t="s">
        <v>105</v>
      </c>
      <c r="D29" s="9">
        <v>372300</v>
      </c>
      <c r="E29" s="21">
        <v>372300</v>
      </c>
    </row>
    <row r="30" spans="1:8">
      <c r="A30" s="3">
        <v>44949</v>
      </c>
      <c r="B30" s="1" t="s">
        <v>63</v>
      </c>
      <c r="C30" s="1" t="s">
        <v>93</v>
      </c>
      <c r="D30" s="9">
        <v>411400</v>
      </c>
      <c r="E30" s="21">
        <v>137100</v>
      </c>
    </row>
    <row r="31" spans="1:8">
      <c r="A31" s="3">
        <v>45162</v>
      </c>
      <c r="B31" s="1" t="s">
        <v>65</v>
      </c>
      <c r="C31" s="1" t="s">
        <v>95</v>
      </c>
      <c r="D31" s="9">
        <v>503400</v>
      </c>
      <c r="E31" s="21">
        <v>503400</v>
      </c>
    </row>
    <row r="32" spans="1:8">
      <c r="A32" s="3">
        <v>45010</v>
      </c>
      <c r="B32" s="1" t="s">
        <v>61</v>
      </c>
      <c r="C32" s="1" t="s">
        <v>77</v>
      </c>
      <c r="D32" s="9">
        <v>327900</v>
      </c>
      <c r="E32" s="21">
        <v>327900</v>
      </c>
    </row>
    <row r="33" spans="1:5">
      <c r="A33" s="3">
        <v>45024</v>
      </c>
      <c r="B33" s="1" t="s">
        <v>61</v>
      </c>
      <c r="C33" s="1" t="s">
        <v>83</v>
      </c>
      <c r="D33" s="9">
        <v>565400</v>
      </c>
      <c r="E33" s="21">
        <v>282700</v>
      </c>
    </row>
    <row r="34" spans="1:5">
      <c r="A34" s="3">
        <v>45238</v>
      </c>
      <c r="B34" s="1" t="s">
        <v>63</v>
      </c>
      <c r="C34" s="1" t="s">
        <v>85</v>
      </c>
      <c r="D34" s="9">
        <v>415200</v>
      </c>
      <c r="E34" s="21">
        <v>415200</v>
      </c>
    </row>
  </sheetData>
  <phoneticPr fontId="2" type="noConversion"/>
  <conditionalFormatting sqref="A3:H22">
    <cfRule type="expression" dxfId="0" priority="1">
      <formula>IFERROR(OR(SEARCH("가족",$C3)&gt;=1,$E3&gt;=500000),)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2C4F-D465-4C9F-8D19-708043169686}">
  <sheetPr codeName="Sheet7"/>
  <dimension ref="A1:I71"/>
  <sheetViews>
    <sheetView workbookViewId="0">
      <selection activeCell="F44" sqref="F44"/>
    </sheetView>
  </sheetViews>
  <sheetFormatPr defaultColWidth="9" defaultRowHeight="14.25"/>
  <cols>
    <col min="1" max="1" width="10.265625" customWidth="1"/>
    <col min="2" max="2" width="8.46484375" customWidth="1"/>
    <col min="3" max="3" width="6.46484375" customWidth="1"/>
    <col min="4" max="4" width="12.1328125" customWidth="1"/>
    <col min="5" max="6" width="6.46484375" customWidth="1"/>
    <col min="7" max="9" width="12.1328125" customWidth="1"/>
  </cols>
  <sheetData>
    <row r="1" spans="1:9">
      <c r="A1" s="24" t="s">
        <v>106</v>
      </c>
      <c r="B1" s="24" t="s">
        <v>107</v>
      </c>
      <c r="C1" s="24" t="s">
        <v>108</v>
      </c>
      <c r="D1" s="24" t="s">
        <v>109</v>
      </c>
      <c r="E1" s="24" t="s">
        <v>110</v>
      </c>
      <c r="F1" s="24" t="s">
        <v>55</v>
      </c>
      <c r="G1" s="24" t="s">
        <v>111</v>
      </c>
      <c r="H1" s="24" t="s">
        <v>112</v>
      </c>
      <c r="I1" s="24" t="s">
        <v>113</v>
      </c>
    </row>
    <row r="2" spans="1:9">
      <c r="A2" s="25" t="s">
        <v>114</v>
      </c>
      <c r="B2" s="25" t="s">
        <v>115</v>
      </c>
      <c r="C2" s="25" t="s">
        <v>116</v>
      </c>
      <c r="D2" s="25">
        <v>1</v>
      </c>
      <c r="E2" s="25">
        <v>3</v>
      </c>
      <c r="F2" s="25" t="s">
        <v>117</v>
      </c>
      <c r="G2" s="29">
        <v>4760</v>
      </c>
      <c r="H2" s="29">
        <v>27000</v>
      </c>
      <c r="I2" s="29">
        <v>31760</v>
      </c>
    </row>
    <row r="3" spans="1:9">
      <c r="A3" s="26" t="s">
        <v>118</v>
      </c>
      <c r="B3" s="26" t="s">
        <v>119</v>
      </c>
      <c r="C3" s="26" t="s">
        <v>116</v>
      </c>
      <c r="D3" s="26">
        <v>4</v>
      </c>
      <c r="E3" s="26">
        <v>5</v>
      </c>
      <c r="F3" s="26" t="s">
        <v>117</v>
      </c>
      <c r="G3" s="30">
        <v>4760</v>
      </c>
      <c r="H3" s="30">
        <v>27000</v>
      </c>
      <c r="I3" s="30">
        <v>31760</v>
      </c>
    </row>
    <row r="4" spans="1:9">
      <c r="A4" s="27" t="s">
        <v>120</v>
      </c>
      <c r="B4" s="27" t="s">
        <v>121</v>
      </c>
      <c r="C4" s="27" t="s">
        <v>116</v>
      </c>
      <c r="D4" s="27">
        <v>4</v>
      </c>
      <c r="E4" s="27">
        <v>2</v>
      </c>
      <c r="F4" s="27" t="s">
        <v>122</v>
      </c>
      <c r="G4" s="31">
        <v>4760</v>
      </c>
      <c r="H4" s="31">
        <v>27000</v>
      </c>
      <c r="I4" s="31">
        <v>31760</v>
      </c>
    </row>
    <row r="5" spans="1:9">
      <c r="A5" s="26" t="s">
        <v>123</v>
      </c>
      <c r="B5" s="26" t="s">
        <v>124</v>
      </c>
      <c r="C5" s="26" t="s">
        <v>116</v>
      </c>
      <c r="D5" s="26">
        <v>4</v>
      </c>
      <c r="E5" s="26">
        <v>1</v>
      </c>
      <c r="F5" s="26" t="s">
        <v>122</v>
      </c>
      <c r="G5" s="30">
        <v>4760</v>
      </c>
      <c r="H5" s="30">
        <v>27000</v>
      </c>
      <c r="I5" s="30">
        <v>31760</v>
      </c>
    </row>
    <row r="6" spans="1:9">
      <c r="A6" s="27" t="s">
        <v>125</v>
      </c>
      <c r="B6" s="27" t="s">
        <v>126</v>
      </c>
      <c r="C6" s="27" t="s">
        <v>127</v>
      </c>
      <c r="D6" s="27">
        <v>1</v>
      </c>
      <c r="E6" s="27">
        <v>15</v>
      </c>
      <c r="F6" s="27" t="s">
        <v>122</v>
      </c>
      <c r="G6" s="31">
        <v>5050</v>
      </c>
      <c r="H6" s="31">
        <v>28600</v>
      </c>
      <c r="I6" s="31">
        <v>33650</v>
      </c>
    </row>
    <row r="7" spans="1:9">
      <c r="A7" s="26" t="s">
        <v>128</v>
      </c>
      <c r="B7" s="26" t="s">
        <v>129</v>
      </c>
      <c r="C7" s="26" t="s">
        <v>116</v>
      </c>
      <c r="D7" s="26">
        <v>4</v>
      </c>
      <c r="E7" s="26">
        <v>9</v>
      </c>
      <c r="F7" s="26" t="s">
        <v>117</v>
      </c>
      <c r="G7" s="30">
        <v>5050</v>
      </c>
      <c r="H7" s="30">
        <v>28600</v>
      </c>
      <c r="I7" s="30">
        <v>33650</v>
      </c>
    </row>
    <row r="8" spans="1:9">
      <c r="A8" s="27" t="s">
        <v>130</v>
      </c>
      <c r="B8" s="27" t="s">
        <v>131</v>
      </c>
      <c r="C8" s="27" t="s">
        <v>116</v>
      </c>
      <c r="D8" s="27">
        <v>4</v>
      </c>
      <c r="E8" s="27">
        <v>5</v>
      </c>
      <c r="F8" s="27" t="s">
        <v>117</v>
      </c>
      <c r="G8" s="31">
        <v>5050</v>
      </c>
      <c r="H8" s="31">
        <v>28600</v>
      </c>
      <c r="I8" s="31">
        <v>33650</v>
      </c>
    </row>
    <row r="9" spans="1:9">
      <c r="A9" s="26" t="s">
        <v>132</v>
      </c>
      <c r="B9" s="26" t="s">
        <v>133</v>
      </c>
      <c r="C9" s="26" t="s">
        <v>116</v>
      </c>
      <c r="D9" s="26">
        <v>5</v>
      </c>
      <c r="E9" s="26">
        <v>1</v>
      </c>
      <c r="F9" s="26" t="s">
        <v>134</v>
      </c>
      <c r="G9" s="30">
        <v>5050</v>
      </c>
      <c r="H9" s="30">
        <v>28600</v>
      </c>
      <c r="I9" s="30">
        <v>33650</v>
      </c>
    </row>
    <row r="10" spans="1:9">
      <c r="A10" s="27" t="s">
        <v>135</v>
      </c>
      <c r="B10" s="27" t="s">
        <v>136</v>
      </c>
      <c r="C10" s="27" t="s">
        <v>127</v>
      </c>
      <c r="D10" s="27">
        <v>1</v>
      </c>
      <c r="E10" s="27">
        <v>4</v>
      </c>
      <c r="F10" s="27" t="s">
        <v>134</v>
      </c>
      <c r="G10" s="31">
        <v>5580</v>
      </c>
      <c r="H10" s="31">
        <v>31620</v>
      </c>
      <c r="I10" s="31">
        <v>37200</v>
      </c>
    </row>
    <row r="11" spans="1:9">
      <c r="A11" s="26" t="s">
        <v>137</v>
      </c>
      <c r="B11" s="26" t="s">
        <v>138</v>
      </c>
      <c r="C11" s="26" t="s">
        <v>127</v>
      </c>
      <c r="D11" s="26">
        <v>4</v>
      </c>
      <c r="E11" s="26">
        <v>7</v>
      </c>
      <c r="F11" s="26" t="s">
        <v>117</v>
      </c>
      <c r="G11" s="30">
        <v>5580</v>
      </c>
      <c r="H11" s="30">
        <v>31620</v>
      </c>
      <c r="I11" s="30">
        <v>37200</v>
      </c>
    </row>
    <row r="12" spans="1:9">
      <c r="A12" s="27" t="s">
        <v>139</v>
      </c>
      <c r="B12" s="27" t="s">
        <v>140</v>
      </c>
      <c r="C12" s="27" t="s">
        <v>116</v>
      </c>
      <c r="D12" s="27">
        <v>4</v>
      </c>
      <c r="E12" s="27">
        <v>1</v>
      </c>
      <c r="F12" s="27" t="s">
        <v>134</v>
      </c>
      <c r="G12" s="31">
        <v>5580</v>
      </c>
      <c r="H12" s="31">
        <v>31620</v>
      </c>
      <c r="I12" s="31">
        <v>37200</v>
      </c>
    </row>
    <row r="13" spans="1:9">
      <c r="A13" s="26" t="s">
        <v>141</v>
      </c>
      <c r="B13" s="26" t="s">
        <v>142</v>
      </c>
      <c r="C13" s="26" t="s">
        <v>127</v>
      </c>
      <c r="D13" s="26">
        <v>5</v>
      </c>
      <c r="E13" s="26">
        <v>13</v>
      </c>
      <c r="F13" s="26" t="s">
        <v>117</v>
      </c>
      <c r="G13" s="30">
        <v>5580</v>
      </c>
      <c r="H13" s="30">
        <v>31620</v>
      </c>
      <c r="I13" s="30">
        <v>37200</v>
      </c>
    </row>
    <row r="14" spans="1:9">
      <c r="A14" s="27" t="s">
        <v>143</v>
      </c>
      <c r="B14" s="27" t="s">
        <v>144</v>
      </c>
      <c r="C14" s="27" t="s">
        <v>116</v>
      </c>
      <c r="D14" s="27">
        <v>1</v>
      </c>
      <c r="E14" s="27">
        <v>12</v>
      </c>
      <c r="F14" s="27" t="s">
        <v>117</v>
      </c>
      <c r="G14" s="31">
        <v>6070</v>
      </c>
      <c r="H14" s="31">
        <v>34400</v>
      </c>
      <c r="I14" s="31">
        <v>40470</v>
      </c>
    </row>
    <row r="15" spans="1:9">
      <c r="A15" s="26" t="s">
        <v>145</v>
      </c>
      <c r="B15" s="26" t="s">
        <v>146</v>
      </c>
      <c r="C15" s="26" t="s">
        <v>116</v>
      </c>
      <c r="D15" s="26">
        <v>4</v>
      </c>
      <c r="E15" s="26">
        <v>8</v>
      </c>
      <c r="F15" s="26" t="s">
        <v>117</v>
      </c>
      <c r="G15" s="30">
        <v>6070</v>
      </c>
      <c r="H15" s="30">
        <v>34400</v>
      </c>
      <c r="I15" s="30">
        <v>40470</v>
      </c>
    </row>
    <row r="16" spans="1:9">
      <c r="A16" s="27" t="s">
        <v>147</v>
      </c>
      <c r="B16" s="27" t="s">
        <v>148</v>
      </c>
      <c r="C16" s="27" t="s">
        <v>127</v>
      </c>
      <c r="D16" s="27">
        <v>5</v>
      </c>
      <c r="E16" s="27">
        <v>8</v>
      </c>
      <c r="F16" s="27" t="s">
        <v>117</v>
      </c>
      <c r="G16" s="31">
        <v>6070</v>
      </c>
      <c r="H16" s="31">
        <v>34400</v>
      </c>
      <c r="I16" s="31">
        <v>40470</v>
      </c>
    </row>
    <row r="17" spans="1:9">
      <c r="A17" s="26" t="s">
        <v>149</v>
      </c>
      <c r="B17" s="26" t="s">
        <v>150</v>
      </c>
      <c r="C17" s="26" t="s">
        <v>116</v>
      </c>
      <c r="D17" s="26">
        <v>5</v>
      </c>
      <c r="E17" s="26">
        <v>12</v>
      </c>
      <c r="F17" s="26" t="s">
        <v>117</v>
      </c>
      <c r="G17" s="30">
        <v>6070</v>
      </c>
      <c r="H17" s="30">
        <v>34400</v>
      </c>
      <c r="I17" s="30">
        <v>40470</v>
      </c>
    </row>
    <row r="18" spans="1:9">
      <c r="A18" s="27" t="s">
        <v>151</v>
      </c>
      <c r="B18" s="27" t="s">
        <v>152</v>
      </c>
      <c r="C18" s="27" t="s">
        <v>116</v>
      </c>
      <c r="D18" s="27">
        <v>1</v>
      </c>
      <c r="E18" s="27">
        <v>5</v>
      </c>
      <c r="F18" s="27" t="s">
        <v>117</v>
      </c>
      <c r="G18" s="31">
        <v>6520</v>
      </c>
      <c r="H18" s="31">
        <v>36980</v>
      </c>
      <c r="I18" s="31">
        <v>43500</v>
      </c>
    </row>
    <row r="19" spans="1:9">
      <c r="A19" s="26" t="s">
        <v>153</v>
      </c>
      <c r="B19" s="26" t="s">
        <v>154</v>
      </c>
      <c r="C19" s="26" t="s">
        <v>116</v>
      </c>
      <c r="D19" s="26">
        <v>5</v>
      </c>
      <c r="E19" s="26">
        <v>14</v>
      </c>
      <c r="F19" s="26" t="s">
        <v>117</v>
      </c>
      <c r="G19" s="30">
        <v>6520</v>
      </c>
      <c r="H19" s="30">
        <v>36980</v>
      </c>
      <c r="I19" s="30">
        <v>43500</v>
      </c>
    </row>
    <row r="20" spans="1:9">
      <c r="A20" s="27" t="s">
        <v>155</v>
      </c>
      <c r="B20" s="27" t="s">
        <v>156</v>
      </c>
      <c r="C20" s="27" t="s">
        <v>116</v>
      </c>
      <c r="D20" s="27">
        <v>5</v>
      </c>
      <c r="E20" s="27">
        <v>17</v>
      </c>
      <c r="F20" s="27" t="s">
        <v>117</v>
      </c>
      <c r="G20" s="31">
        <v>6520</v>
      </c>
      <c r="H20" s="31">
        <v>36980</v>
      </c>
      <c r="I20" s="31">
        <v>43500</v>
      </c>
    </row>
    <row r="21" spans="1:9">
      <c r="A21" s="26" t="s">
        <v>157</v>
      </c>
      <c r="B21" s="26" t="s">
        <v>158</v>
      </c>
      <c r="C21" s="26" t="s">
        <v>116</v>
      </c>
      <c r="D21" s="26">
        <v>5</v>
      </c>
      <c r="E21" s="26">
        <v>11</v>
      </c>
      <c r="F21" s="26" t="s">
        <v>117</v>
      </c>
      <c r="G21" s="30">
        <v>6520</v>
      </c>
      <c r="H21" s="30">
        <v>36980</v>
      </c>
      <c r="I21" s="30">
        <v>43500</v>
      </c>
    </row>
    <row r="22" spans="1:9">
      <c r="A22" s="27" t="s">
        <v>159</v>
      </c>
      <c r="B22" s="27" t="s">
        <v>160</v>
      </c>
      <c r="C22" s="27" t="s">
        <v>127</v>
      </c>
      <c r="D22" s="27">
        <v>1</v>
      </c>
      <c r="E22" s="27">
        <v>2</v>
      </c>
      <c r="F22" s="27" t="s">
        <v>122</v>
      </c>
      <c r="G22" s="31">
        <v>6730</v>
      </c>
      <c r="H22" s="31">
        <v>38170</v>
      </c>
      <c r="I22" s="31">
        <v>44900</v>
      </c>
    </row>
    <row r="23" spans="1:9">
      <c r="A23" s="26" t="s">
        <v>161</v>
      </c>
      <c r="B23" s="26" t="s">
        <v>162</v>
      </c>
      <c r="C23" s="26" t="s">
        <v>127</v>
      </c>
      <c r="D23" s="26">
        <v>5</v>
      </c>
      <c r="E23" s="26">
        <v>16</v>
      </c>
      <c r="F23" s="26" t="s">
        <v>117</v>
      </c>
      <c r="G23" s="30">
        <v>6730</v>
      </c>
      <c r="H23" s="30">
        <v>38170</v>
      </c>
      <c r="I23" s="30">
        <v>44900</v>
      </c>
    </row>
    <row r="24" spans="1:9">
      <c r="A24" s="27" t="s">
        <v>163</v>
      </c>
      <c r="B24" s="27" t="s">
        <v>164</v>
      </c>
      <c r="C24" s="27" t="s">
        <v>127</v>
      </c>
      <c r="D24" s="27">
        <v>5</v>
      </c>
      <c r="E24" s="27">
        <v>4</v>
      </c>
      <c r="F24" s="27" t="s">
        <v>117</v>
      </c>
      <c r="G24" s="31">
        <v>6730</v>
      </c>
      <c r="H24" s="31">
        <v>38170</v>
      </c>
      <c r="I24" s="31">
        <v>44900</v>
      </c>
    </row>
    <row r="25" spans="1:9">
      <c r="A25" s="26" t="s">
        <v>165</v>
      </c>
      <c r="B25" s="26" t="s">
        <v>166</v>
      </c>
      <c r="C25" s="26" t="s">
        <v>127</v>
      </c>
      <c r="D25" s="26">
        <v>5</v>
      </c>
      <c r="E25" s="26">
        <v>10</v>
      </c>
      <c r="F25" s="26" t="s">
        <v>117</v>
      </c>
      <c r="G25" s="30">
        <v>6730</v>
      </c>
      <c r="H25" s="30">
        <v>38170</v>
      </c>
      <c r="I25" s="30">
        <v>44900</v>
      </c>
    </row>
    <row r="26" spans="1:9">
      <c r="A26" s="27" t="s">
        <v>167</v>
      </c>
      <c r="B26" s="27" t="s">
        <v>168</v>
      </c>
      <c r="C26" s="27" t="s">
        <v>127</v>
      </c>
      <c r="D26" s="27">
        <v>1</v>
      </c>
      <c r="E26" s="27">
        <v>1</v>
      </c>
      <c r="F26" s="27" t="s">
        <v>134</v>
      </c>
      <c r="G26" s="31">
        <v>6230</v>
      </c>
      <c r="H26" s="31">
        <v>35360</v>
      </c>
      <c r="I26" s="31">
        <v>41590</v>
      </c>
    </row>
    <row r="27" spans="1:9">
      <c r="A27" s="26" t="s">
        <v>169</v>
      </c>
      <c r="B27" s="26" t="s">
        <v>170</v>
      </c>
      <c r="C27" s="26" t="s">
        <v>127</v>
      </c>
      <c r="D27" s="26">
        <v>5</v>
      </c>
      <c r="E27" s="26">
        <v>3</v>
      </c>
      <c r="F27" s="26" t="s">
        <v>117</v>
      </c>
      <c r="G27" s="30">
        <v>6230</v>
      </c>
      <c r="H27" s="30">
        <v>35360</v>
      </c>
      <c r="I27" s="30">
        <v>41590</v>
      </c>
    </row>
    <row r="28" spans="1:9">
      <c r="A28" s="27" t="s">
        <v>171</v>
      </c>
      <c r="B28" s="27" t="s">
        <v>172</v>
      </c>
      <c r="C28" s="27" t="s">
        <v>116</v>
      </c>
      <c r="D28" s="27">
        <v>5</v>
      </c>
      <c r="E28" s="27">
        <v>2</v>
      </c>
      <c r="F28" s="27" t="s">
        <v>134</v>
      </c>
      <c r="G28" s="31">
        <v>6230</v>
      </c>
      <c r="H28" s="31">
        <v>35360</v>
      </c>
      <c r="I28" s="31">
        <v>41590</v>
      </c>
    </row>
    <row r="29" spans="1:9">
      <c r="A29" s="26" t="s">
        <v>173</v>
      </c>
      <c r="B29" s="26" t="s">
        <v>174</v>
      </c>
      <c r="C29" s="26" t="s">
        <v>116</v>
      </c>
      <c r="D29" s="26">
        <v>5</v>
      </c>
      <c r="E29" s="26">
        <v>5</v>
      </c>
      <c r="F29" s="26" t="s">
        <v>117</v>
      </c>
      <c r="G29" s="30">
        <v>6230</v>
      </c>
      <c r="H29" s="30">
        <v>35360</v>
      </c>
      <c r="I29" s="30">
        <v>41590</v>
      </c>
    </row>
    <row r="30" spans="1:9">
      <c r="A30" s="27" t="s">
        <v>175</v>
      </c>
      <c r="B30" s="27" t="s">
        <v>176</v>
      </c>
      <c r="C30" s="27" t="s">
        <v>116</v>
      </c>
      <c r="D30" s="27">
        <v>1</v>
      </c>
      <c r="E30" s="27">
        <v>5</v>
      </c>
      <c r="F30" s="27" t="s">
        <v>117</v>
      </c>
      <c r="G30" s="31">
        <v>5760</v>
      </c>
      <c r="H30" s="31">
        <v>32650</v>
      </c>
      <c r="I30" s="31">
        <v>38410</v>
      </c>
    </row>
    <row r="31" spans="1:9">
      <c r="A31" s="26" t="s">
        <v>177</v>
      </c>
      <c r="B31" s="26" t="s">
        <v>178</v>
      </c>
      <c r="C31" s="26" t="s">
        <v>127</v>
      </c>
      <c r="D31" s="26">
        <v>1</v>
      </c>
      <c r="E31" s="26">
        <v>20</v>
      </c>
      <c r="F31" s="26" t="s">
        <v>117</v>
      </c>
      <c r="G31" s="30">
        <v>5760</v>
      </c>
      <c r="H31" s="30">
        <v>32650</v>
      </c>
      <c r="I31" s="30">
        <v>38410</v>
      </c>
    </row>
    <row r="32" spans="1:9">
      <c r="A32" s="27" t="s">
        <v>179</v>
      </c>
      <c r="B32" s="27" t="s">
        <v>180</v>
      </c>
      <c r="C32" s="27" t="s">
        <v>127</v>
      </c>
      <c r="D32" s="27">
        <v>1</v>
      </c>
      <c r="E32" s="27">
        <v>5</v>
      </c>
      <c r="F32" s="27" t="s">
        <v>117</v>
      </c>
      <c r="G32" s="31">
        <v>5760</v>
      </c>
      <c r="H32" s="31">
        <v>32650</v>
      </c>
      <c r="I32" s="31">
        <v>38410</v>
      </c>
    </row>
    <row r="33" spans="1:9">
      <c r="A33" s="26" t="s">
        <v>181</v>
      </c>
      <c r="B33" s="26" t="s">
        <v>182</v>
      </c>
      <c r="C33" s="26" t="s">
        <v>127</v>
      </c>
      <c r="D33" s="26">
        <v>2</v>
      </c>
      <c r="E33" s="26">
        <v>6</v>
      </c>
      <c r="F33" s="26" t="s">
        <v>117</v>
      </c>
      <c r="G33" s="30">
        <v>5600</v>
      </c>
      <c r="H33" s="30">
        <v>31790</v>
      </c>
      <c r="I33" s="30">
        <v>37390</v>
      </c>
    </row>
    <row r="34" spans="1:9">
      <c r="A34" s="27" t="s">
        <v>183</v>
      </c>
      <c r="B34" s="27" t="s">
        <v>184</v>
      </c>
      <c r="C34" s="27" t="s">
        <v>127</v>
      </c>
      <c r="D34" s="27">
        <v>1</v>
      </c>
      <c r="E34" s="27">
        <v>14</v>
      </c>
      <c r="F34" s="27" t="s">
        <v>117</v>
      </c>
      <c r="G34" s="31">
        <v>5600</v>
      </c>
      <c r="H34" s="31">
        <v>31790</v>
      </c>
      <c r="I34" s="31">
        <v>37390</v>
      </c>
    </row>
    <row r="35" spans="1:9">
      <c r="A35" s="26" t="s">
        <v>185</v>
      </c>
      <c r="B35" s="26" t="s">
        <v>186</v>
      </c>
      <c r="C35" s="26" t="s">
        <v>116</v>
      </c>
      <c r="D35" s="26">
        <v>1</v>
      </c>
      <c r="E35" s="26">
        <v>3</v>
      </c>
      <c r="F35" s="26" t="s">
        <v>122</v>
      </c>
      <c r="G35" s="30">
        <v>5600</v>
      </c>
      <c r="H35" s="30">
        <v>31790</v>
      </c>
      <c r="I35" s="30">
        <v>37390</v>
      </c>
    </row>
    <row r="36" spans="1:9">
      <c r="A36" s="27" t="s">
        <v>187</v>
      </c>
      <c r="B36" s="27" t="s">
        <v>188</v>
      </c>
      <c r="C36" s="27" t="s">
        <v>116</v>
      </c>
      <c r="D36" s="27">
        <v>2</v>
      </c>
      <c r="E36" s="27">
        <v>2</v>
      </c>
      <c r="F36" s="27" t="s">
        <v>134</v>
      </c>
      <c r="G36" s="31">
        <v>3890</v>
      </c>
      <c r="H36" s="31">
        <v>22100</v>
      </c>
      <c r="I36" s="31">
        <v>25990</v>
      </c>
    </row>
    <row r="37" spans="1:9">
      <c r="A37" s="26" t="s">
        <v>189</v>
      </c>
      <c r="B37" s="26" t="s">
        <v>190</v>
      </c>
      <c r="C37" s="26" t="s">
        <v>127</v>
      </c>
      <c r="D37" s="26">
        <v>1</v>
      </c>
      <c r="E37" s="26">
        <v>15</v>
      </c>
      <c r="F37" s="26" t="s">
        <v>117</v>
      </c>
      <c r="G37" s="30">
        <v>3890</v>
      </c>
      <c r="H37" s="30">
        <v>22100</v>
      </c>
      <c r="I37" s="30">
        <v>25990</v>
      </c>
    </row>
    <row r="38" spans="1:9">
      <c r="A38" s="27" t="s">
        <v>191</v>
      </c>
      <c r="B38" s="27" t="s">
        <v>192</v>
      </c>
      <c r="C38" s="27" t="s">
        <v>127</v>
      </c>
      <c r="D38" s="27">
        <v>1</v>
      </c>
      <c r="E38" s="27">
        <v>3</v>
      </c>
      <c r="F38" s="27" t="s">
        <v>117</v>
      </c>
      <c r="G38" s="31">
        <v>3890</v>
      </c>
      <c r="H38" s="31">
        <v>22100</v>
      </c>
      <c r="I38" s="31">
        <v>25990</v>
      </c>
    </row>
    <row r="39" spans="1:9">
      <c r="A39" s="26" t="s">
        <v>193</v>
      </c>
      <c r="B39" s="26" t="s">
        <v>194</v>
      </c>
      <c r="C39" s="26" t="s">
        <v>116</v>
      </c>
      <c r="D39" s="26">
        <v>2</v>
      </c>
      <c r="E39" s="26">
        <v>2</v>
      </c>
      <c r="F39" s="26" t="s">
        <v>122</v>
      </c>
      <c r="G39" s="30">
        <v>3600</v>
      </c>
      <c r="H39" s="30">
        <v>20460</v>
      </c>
      <c r="I39" s="30">
        <v>24060</v>
      </c>
    </row>
    <row r="40" spans="1:9">
      <c r="A40" s="27" t="s">
        <v>195</v>
      </c>
      <c r="B40" s="27" t="s">
        <v>196</v>
      </c>
      <c r="C40" s="27" t="s">
        <v>127</v>
      </c>
      <c r="D40" s="27">
        <v>1</v>
      </c>
      <c r="E40" s="27">
        <v>8</v>
      </c>
      <c r="F40" s="27" t="s">
        <v>117</v>
      </c>
      <c r="G40" s="31">
        <v>3600</v>
      </c>
      <c r="H40" s="31">
        <v>20460</v>
      </c>
      <c r="I40" s="31">
        <v>24060</v>
      </c>
    </row>
    <row r="41" spans="1:9">
      <c r="A41" s="26" t="s">
        <v>197</v>
      </c>
      <c r="B41" s="26" t="s">
        <v>198</v>
      </c>
      <c r="C41" s="26" t="s">
        <v>116</v>
      </c>
      <c r="D41" s="26">
        <v>1</v>
      </c>
      <c r="E41" s="26">
        <v>4</v>
      </c>
      <c r="F41" s="26" t="s">
        <v>117</v>
      </c>
      <c r="G41" s="30">
        <v>3600</v>
      </c>
      <c r="H41" s="30">
        <v>20460</v>
      </c>
      <c r="I41" s="30">
        <v>24060</v>
      </c>
    </row>
    <row r="42" spans="1:9">
      <c r="A42" s="27" t="s">
        <v>199</v>
      </c>
      <c r="B42" s="27" t="s">
        <v>200</v>
      </c>
      <c r="C42" s="27" t="s">
        <v>116</v>
      </c>
      <c r="D42" s="27">
        <v>2</v>
      </c>
      <c r="E42" s="27">
        <v>7</v>
      </c>
      <c r="F42" s="27" t="s">
        <v>117</v>
      </c>
      <c r="G42" s="31">
        <v>5980</v>
      </c>
      <c r="H42" s="31">
        <v>33870</v>
      </c>
      <c r="I42" s="31">
        <v>39850</v>
      </c>
    </row>
    <row r="43" spans="1:9">
      <c r="A43" s="26" t="s">
        <v>201</v>
      </c>
      <c r="B43" s="26" t="s">
        <v>202</v>
      </c>
      <c r="C43" s="26" t="s">
        <v>127</v>
      </c>
      <c r="D43" s="26">
        <v>2</v>
      </c>
      <c r="E43" s="26">
        <v>4</v>
      </c>
      <c r="F43" s="26" t="s">
        <v>117</v>
      </c>
      <c r="G43" s="30">
        <v>5980</v>
      </c>
      <c r="H43" s="30">
        <v>33870</v>
      </c>
      <c r="I43" s="30">
        <v>39850</v>
      </c>
    </row>
    <row r="44" spans="1:9">
      <c r="A44" s="27" t="s">
        <v>203</v>
      </c>
      <c r="B44" s="27" t="s">
        <v>204</v>
      </c>
      <c r="C44" s="27" t="s">
        <v>116</v>
      </c>
      <c r="D44" s="27">
        <v>1</v>
      </c>
      <c r="E44" s="27">
        <v>3</v>
      </c>
      <c r="F44" s="27" t="s">
        <v>117</v>
      </c>
      <c r="G44" s="31">
        <v>5980</v>
      </c>
      <c r="H44" s="31">
        <v>33870</v>
      </c>
      <c r="I44" s="31">
        <v>39850</v>
      </c>
    </row>
    <row r="45" spans="1:9">
      <c r="A45" s="26" t="s">
        <v>205</v>
      </c>
      <c r="B45" s="26" t="s">
        <v>206</v>
      </c>
      <c r="C45" s="26" t="s">
        <v>127</v>
      </c>
      <c r="D45" s="26">
        <v>2</v>
      </c>
      <c r="E45" s="26">
        <v>8</v>
      </c>
      <c r="F45" s="26" t="s">
        <v>117</v>
      </c>
      <c r="G45" s="30">
        <v>3330</v>
      </c>
      <c r="H45" s="30">
        <v>18880</v>
      </c>
      <c r="I45" s="30">
        <v>22210</v>
      </c>
    </row>
    <row r="46" spans="1:9">
      <c r="A46" s="27" t="s">
        <v>207</v>
      </c>
      <c r="B46" s="27" t="s">
        <v>208</v>
      </c>
      <c r="C46" s="27" t="s">
        <v>127</v>
      </c>
      <c r="D46" s="27">
        <v>2</v>
      </c>
      <c r="E46" s="27">
        <v>4</v>
      </c>
      <c r="F46" s="27" t="s">
        <v>117</v>
      </c>
      <c r="G46" s="31">
        <v>3330</v>
      </c>
      <c r="H46" s="31">
        <v>18880</v>
      </c>
      <c r="I46" s="31">
        <v>22210</v>
      </c>
    </row>
    <row r="47" spans="1:9">
      <c r="A47" s="26" t="s">
        <v>209</v>
      </c>
      <c r="B47" s="26" t="s">
        <v>210</v>
      </c>
      <c r="C47" s="26" t="s">
        <v>127</v>
      </c>
      <c r="D47" s="26">
        <v>1</v>
      </c>
      <c r="E47" s="26">
        <v>6</v>
      </c>
      <c r="F47" s="26" t="s">
        <v>117</v>
      </c>
      <c r="G47" s="30">
        <v>3330</v>
      </c>
      <c r="H47" s="30">
        <v>18880</v>
      </c>
      <c r="I47" s="30">
        <v>22210</v>
      </c>
    </row>
    <row r="48" spans="1:9">
      <c r="A48" s="27" t="s">
        <v>211</v>
      </c>
      <c r="B48" s="27" t="s">
        <v>212</v>
      </c>
      <c r="C48" s="27" t="s">
        <v>127</v>
      </c>
      <c r="D48" s="27">
        <v>2</v>
      </c>
      <c r="E48" s="27">
        <v>5</v>
      </c>
      <c r="F48" s="27" t="s">
        <v>117</v>
      </c>
      <c r="G48" s="31">
        <v>3180</v>
      </c>
      <c r="H48" s="31">
        <v>18020</v>
      </c>
      <c r="I48" s="31">
        <v>21200</v>
      </c>
    </row>
    <row r="49" spans="1:9">
      <c r="A49" s="26" t="s">
        <v>213</v>
      </c>
      <c r="B49" s="26" t="s">
        <v>214</v>
      </c>
      <c r="C49" s="26" t="s">
        <v>127</v>
      </c>
      <c r="D49" s="26">
        <v>2</v>
      </c>
      <c r="E49" s="26">
        <v>5</v>
      </c>
      <c r="F49" s="26" t="s">
        <v>117</v>
      </c>
      <c r="G49" s="30">
        <v>3180</v>
      </c>
      <c r="H49" s="30">
        <v>18020</v>
      </c>
      <c r="I49" s="30">
        <v>21200</v>
      </c>
    </row>
    <row r="50" spans="1:9">
      <c r="A50" s="27" t="s">
        <v>215</v>
      </c>
      <c r="B50" s="27" t="s">
        <v>216</v>
      </c>
      <c r="C50" s="27" t="s">
        <v>116</v>
      </c>
      <c r="D50" s="27">
        <v>2</v>
      </c>
      <c r="E50" s="27">
        <v>2</v>
      </c>
      <c r="F50" s="27" t="s">
        <v>134</v>
      </c>
      <c r="G50" s="31">
        <v>3180</v>
      </c>
      <c r="H50" s="31">
        <v>18020</v>
      </c>
      <c r="I50" s="31">
        <v>21200</v>
      </c>
    </row>
    <row r="51" spans="1:9">
      <c r="A51" s="26" t="s">
        <v>217</v>
      </c>
      <c r="B51" s="26" t="s">
        <v>218</v>
      </c>
      <c r="C51" s="26" t="s">
        <v>127</v>
      </c>
      <c r="D51" s="26">
        <v>2</v>
      </c>
      <c r="E51" s="26">
        <v>11</v>
      </c>
      <c r="F51" s="26" t="s">
        <v>117</v>
      </c>
      <c r="G51" s="30">
        <v>7190</v>
      </c>
      <c r="H51" s="30">
        <v>40750</v>
      </c>
      <c r="I51" s="30">
        <v>47940</v>
      </c>
    </row>
    <row r="52" spans="1:9">
      <c r="A52" s="27" t="s">
        <v>219</v>
      </c>
      <c r="B52" s="27" t="s">
        <v>220</v>
      </c>
      <c r="C52" s="27" t="s">
        <v>127</v>
      </c>
      <c r="D52" s="27">
        <v>2</v>
      </c>
      <c r="E52" s="27">
        <v>1</v>
      </c>
      <c r="F52" s="27" t="s">
        <v>134</v>
      </c>
      <c r="G52" s="31">
        <v>7190</v>
      </c>
      <c r="H52" s="31">
        <v>40750</v>
      </c>
      <c r="I52" s="31">
        <v>47940</v>
      </c>
    </row>
    <row r="53" spans="1:9">
      <c r="A53" s="26" t="s">
        <v>221</v>
      </c>
      <c r="B53" s="26" t="s">
        <v>222</v>
      </c>
      <c r="C53" s="26" t="s">
        <v>116</v>
      </c>
      <c r="D53" s="26">
        <v>2</v>
      </c>
      <c r="E53" s="26">
        <v>11</v>
      </c>
      <c r="F53" s="26" t="s">
        <v>117</v>
      </c>
      <c r="G53" s="30">
        <v>7190</v>
      </c>
      <c r="H53" s="30">
        <v>40750</v>
      </c>
      <c r="I53" s="30">
        <v>47940</v>
      </c>
    </row>
    <row r="54" spans="1:9">
      <c r="A54" s="27" t="s">
        <v>223</v>
      </c>
      <c r="B54" s="27" t="s">
        <v>224</v>
      </c>
      <c r="C54" s="27" t="s">
        <v>116</v>
      </c>
      <c r="D54" s="27">
        <v>3</v>
      </c>
      <c r="E54" s="27">
        <v>15</v>
      </c>
      <c r="F54" s="27" t="s">
        <v>117</v>
      </c>
      <c r="G54" s="31">
        <v>6126</v>
      </c>
      <c r="H54" s="31">
        <v>34714</v>
      </c>
      <c r="I54" s="31">
        <v>40840</v>
      </c>
    </row>
    <row r="55" spans="1:9">
      <c r="A55" s="26" t="s">
        <v>225</v>
      </c>
      <c r="B55" s="26" t="s">
        <v>226</v>
      </c>
      <c r="C55" s="26" t="s">
        <v>116</v>
      </c>
      <c r="D55" s="26">
        <v>2</v>
      </c>
      <c r="E55" s="26">
        <v>1</v>
      </c>
      <c r="F55" s="26" t="s">
        <v>134</v>
      </c>
      <c r="G55" s="30">
        <v>6126</v>
      </c>
      <c r="H55" s="30">
        <v>34714</v>
      </c>
      <c r="I55" s="30">
        <v>40840</v>
      </c>
    </row>
    <row r="56" spans="1:9">
      <c r="A56" s="27" t="s">
        <v>227</v>
      </c>
      <c r="B56" s="27" t="s">
        <v>228</v>
      </c>
      <c r="C56" s="27" t="s">
        <v>116</v>
      </c>
      <c r="D56" s="27">
        <v>3</v>
      </c>
      <c r="E56" s="27">
        <v>14</v>
      </c>
      <c r="F56" s="27" t="s">
        <v>117</v>
      </c>
      <c r="G56" s="31">
        <v>6126</v>
      </c>
      <c r="H56" s="31">
        <v>34714</v>
      </c>
      <c r="I56" s="31">
        <v>40840</v>
      </c>
    </row>
    <row r="57" spans="1:9">
      <c r="A57" s="26" t="s">
        <v>229</v>
      </c>
      <c r="B57" s="26" t="s">
        <v>230</v>
      </c>
      <c r="C57" s="26" t="s">
        <v>127</v>
      </c>
      <c r="D57" s="26">
        <v>3</v>
      </c>
      <c r="E57" s="26">
        <v>20</v>
      </c>
      <c r="F57" s="26" t="s">
        <v>117</v>
      </c>
      <c r="G57" s="30">
        <v>10881</v>
      </c>
      <c r="H57" s="30">
        <v>61659</v>
      </c>
      <c r="I57" s="30">
        <v>72540</v>
      </c>
    </row>
    <row r="58" spans="1:9">
      <c r="A58" s="27" t="s">
        <v>231</v>
      </c>
      <c r="B58" s="27" t="s">
        <v>232</v>
      </c>
      <c r="C58" s="27" t="s">
        <v>127</v>
      </c>
      <c r="D58" s="27">
        <v>2</v>
      </c>
      <c r="E58" s="27">
        <v>2</v>
      </c>
      <c r="F58" s="27" t="s">
        <v>117</v>
      </c>
      <c r="G58" s="31">
        <v>10881</v>
      </c>
      <c r="H58" s="31">
        <v>61659</v>
      </c>
      <c r="I58" s="31">
        <v>72540</v>
      </c>
    </row>
    <row r="59" spans="1:9">
      <c r="A59" s="26" t="s">
        <v>233</v>
      </c>
      <c r="B59" s="26" t="s">
        <v>234</v>
      </c>
      <c r="C59" s="26" t="s">
        <v>116</v>
      </c>
      <c r="D59" s="26">
        <v>3</v>
      </c>
      <c r="E59" s="26">
        <v>14</v>
      </c>
      <c r="F59" s="26" t="s">
        <v>117</v>
      </c>
      <c r="G59" s="30">
        <v>10881</v>
      </c>
      <c r="H59" s="30">
        <v>61659</v>
      </c>
      <c r="I59" s="30">
        <v>72540</v>
      </c>
    </row>
    <row r="60" spans="1:9">
      <c r="A60" s="33" t="s">
        <v>235</v>
      </c>
      <c r="B60" s="33" t="s">
        <v>236</v>
      </c>
      <c r="C60" s="33" t="s">
        <v>116</v>
      </c>
      <c r="D60" s="33">
        <v>3</v>
      </c>
      <c r="E60" s="33">
        <v>2</v>
      </c>
      <c r="F60" s="33" t="s">
        <v>134</v>
      </c>
      <c r="G60" s="35">
        <v>1710</v>
      </c>
      <c r="H60" s="35">
        <v>9680</v>
      </c>
      <c r="I60" s="35">
        <v>11390</v>
      </c>
    </row>
    <row r="61" spans="1:9">
      <c r="A61" s="34" t="s">
        <v>237</v>
      </c>
      <c r="B61" s="34" t="s">
        <v>238</v>
      </c>
      <c r="C61" s="34" t="s">
        <v>116</v>
      </c>
      <c r="D61" s="34">
        <v>2</v>
      </c>
      <c r="E61" s="34">
        <v>5</v>
      </c>
      <c r="F61" s="34" t="s">
        <v>117</v>
      </c>
      <c r="G61" s="36">
        <v>1710</v>
      </c>
      <c r="H61" s="36">
        <v>9680</v>
      </c>
      <c r="I61" s="36">
        <v>11390</v>
      </c>
    </row>
    <row r="62" spans="1:9">
      <c r="A62" s="33" t="s">
        <v>239</v>
      </c>
      <c r="B62" s="33" t="s">
        <v>240</v>
      </c>
      <c r="C62" s="33" t="s">
        <v>127</v>
      </c>
      <c r="D62" s="33">
        <v>4</v>
      </c>
      <c r="E62" s="33">
        <v>2</v>
      </c>
      <c r="F62" s="33" t="s">
        <v>117</v>
      </c>
      <c r="G62" s="35">
        <v>1710</v>
      </c>
      <c r="H62" s="35">
        <v>9680</v>
      </c>
      <c r="I62" s="35">
        <v>11390</v>
      </c>
    </row>
    <row r="63" spans="1:9">
      <c r="A63" s="34" t="s">
        <v>241</v>
      </c>
      <c r="B63" s="34" t="s">
        <v>242</v>
      </c>
      <c r="C63" s="34" t="s">
        <v>116</v>
      </c>
      <c r="D63" s="34">
        <v>3</v>
      </c>
      <c r="E63" s="34">
        <v>3</v>
      </c>
      <c r="F63" s="34" t="s">
        <v>117</v>
      </c>
      <c r="G63" s="36">
        <v>2620</v>
      </c>
      <c r="H63" s="36">
        <v>14870</v>
      </c>
      <c r="I63" s="36">
        <v>17490</v>
      </c>
    </row>
    <row r="64" spans="1:9">
      <c r="A64" s="33" t="s">
        <v>243</v>
      </c>
      <c r="B64" s="33" t="s">
        <v>244</v>
      </c>
      <c r="C64" s="33" t="s">
        <v>127</v>
      </c>
      <c r="D64" s="33">
        <v>3</v>
      </c>
      <c r="E64" s="33">
        <v>4</v>
      </c>
      <c r="F64" s="33" t="s">
        <v>117</v>
      </c>
      <c r="G64" s="35">
        <v>2620</v>
      </c>
      <c r="H64" s="35">
        <v>14870</v>
      </c>
      <c r="I64" s="35">
        <v>17490</v>
      </c>
    </row>
    <row r="65" spans="1:9">
      <c r="A65" s="34" t="s">
        <v>245</v>
      </c>
      <c r="B65" s="34" t="s">
        <v>246</v>
      </c>
      <c r="C65" s="34" t="s">
        <v>116</v>
      </c>
      <c r="D65" s="34">
        <v>4</v>
      </c>
      <c r="E65" s="34">
        <v>2</v>
      </c>
      <c r="F65" s="34" t="s">
        <v>117</v>
      </c>
      <c r="G65" s="36">
        <v>2620</v>
      </c>
      <c r="H65" s="36">
        <v>14870</v>
      </c>
      <c r="I65" s="36">
        <v>17490</v>
      </c>
    </row>
    <row r="66" spans="1:9">
      <c r="A66" s="33" t="s">
        <v>247</v>
      </c>
      <c r="B66" s="33" t="s">
        <v>248</v>
      </c>
      <c r="C66" s="33" t="s">
        <v>116</v>
      </c>
      <c r="D66" s="33">
        <v>3</v>
      </c>
      <c r="E66" s="33">
        <v>4</v>
      </c>
      <c r="F66" s="33" t="s">
        <v>117</v>
      </c>
      <c r="G66" s="35">
        <v>3520</v>
      </c>
      <c r="H66" s="35">
        <v>19930</v>
      </c>
      <c r="I66" s="35">
        <v>23450</v>
      </c>
    </row>
    <row r="67" spans="1:9">
      <c r="A67" s="34" t="s">
        <v>249</v>
      </c>
      <c r="B67" s="34" t="s">
        <v>250</v>
      </c>
      <c r="C67" s="34" t="s">
        <v>127</v>
      </c>
      <c r="D67" s="34">
        <v>3</v>
      </c>
      <c r="E67" s="34">
        <v>7</v>
      </c>
      <c r="F67" s="34" t="s">
        <v>117</v>
      </c>
      <c r="G67" s="36">
        <v>3520</v>
      </c>
      <c r="H67" s="36">
        <v>19930</v>
      </c>
      <c r="I67" s="36">
        <v>23450</v>
      </c>
    </row>
    <row r="68" spans="1:9">
      <c r="A68" s="33" t="s">
        <v>251</v>
      </c>
      <c r="B68" s="33" t="s">
        <v>252</v>
      </c>
      <c r="C68" s="33" t="s">
        <v>116</v>
      </c>
      <c r="D68" s="33">
        <v>4</v>
      </c>
      <c r="E68" s="33">
        <v>2</v>
      </c>
      <c r="F68" s="33" t="s">
        <v>134</v>
      </c>
      <c r="G68" s="35">
        <v>3520</v>
      </c>
      <c r="H68" s="35">
        <v>19930</v>
      </c>
      <c r="I68" s="35">
        <v>23450</v>
      </c>
    </row>
    <row r="69" spans="1:9">
      <c r="A69" s="34" t="s">
        <v>253</v>
      </c>
      <c r="B69" s="34" t="s">
        <v>254</v>
      </c>
      <c r="C69" s="34" t="s">
        <v>116</v>
      </c>
      <c r="D69" s="34">
        <v>4</v>
      </c>
      <c r="E69" s="34">
        <v>5</v>
      </c>
      <c r="F69" s="34" t="s">
        <v>117</v>
      </c>
      <c r="G69" s="36">
        <v>4440</v>
      </c>
      <c r="H69" s="36">
        <v>25170</v>
      </c>
      <c r="I69" s="36">
        <v>29610</v>
      </c>
    </row>
    <row r="70" spans="1:9">
      <c r="A70" s="33" t="s">
        <v>255</v>
      </c>
      <c r="B70" s="33" t="s">
        <v>256</v>
      </c>
      <c r="C70" s="33" t="s">
        <v>127</v>
      </c>
      <c r="D70" s="33">
        <v>3</v>
      </c>
      <c r="E70" s="33">
        <v>8</v>
      </c>
      <c r="F70" s="33" t="s">
        <v>117</v>
      </c>
      <c r="G70" s="35">
        <v>4440</v>
      </c>
      <c r="H70" s="35">
        <v>25170</v>
      </c>
      <c r="I70" s="35">
        <v>29610</v>
      </c>
    </row>
    <row r="71" spans="1:9">
      <c r="A71" s="28" t="s">
        <v>257</v>
      </c>
      <c r="B71" s="28" t="s">
        <v>258</v>
      </c>
      <c r="C71" s="28" t="s">
        <v>127</v>
      </c>
      <c r="D71" s="28">
        <v>4</v>
      </c>
      <c r="E71" s="28">
        <v>11</v>
      </c>
      <c r="F71" s="28" t="s">
        <v>117</v>
      </c>
      <c r="G71" s="32">
        <v>4440</v>
      </c>
      <c r="H71" s="32">
        <v>25170</v>
      </c>
      <c r="I71" s="32">
        <v>29610</v>
      </c>
    </row>
  </sheetData>
  <phoneticPr fontId="2" type="noConversion"/>
  <printOptions horizontalCentered="1" verticalCentered="1"/>
  <pageMargins left="0.39370078740157483" right="0.39370078740157483" top="0.74803149606299213" bottom="0.74803149606299213" header="0.31496062992125984" footer="0.31496062992125984"/>
  <pageSetup paperSize="9" orientation="portrait" verticalDpi="300" r:id="rId1"/>
  <headerFooter>
    <oddHeader>&amp;R&amp;P/&amp;N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FC6C-61A8-4218-AC32-AE518DC28AAA}">
  <sheetPr codeName="Sheet9"/>
  <dimension ref="A1:K33"/>
  <sheetViews>
    <sheetView workbookViewId="0">
      <selection activeCell="J25" sqref="J25"/>
    </sheetView>
  </sheetViews>
  <sheetFormatPr defaultRowHeight="14.25"/>
  <cols>
    <col min="1" max="1" width="13.46484375" customWidth="1"/>
    <col min="2" max="4" width="16.3984375" bestFit="1" customWidth="1"/>
    <col min="5" max="5" width="12.46484375" bestFit="1" customWidth="1"/>
    <col min="6" max="6" width="6.3984375" customWidth="1"/>
    <col min="7" max="7" width="13" customWidth="1"/>
    <col min="8" max="8" width="14" bestFit="1" customWidth="1"/>
    <col min="9" max="9" width="11" bestFit="1" customWidth="1"/>
    <col min="10" max="10" width="14.1328125" bestFit="1" customWidth="1"/>
    <col min="11" max="11" width="3.3984375" customWidth="1"/>
  </cols>
  <sheetData>
    <row r="1" spans="1:11">
      <c r="A1" t="s">
        <v>2</v>
      </c>
    </row>
    <row r="2" spans="1:11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41" t="s">
        <v>24</v>
      </c>
      <c r="H2" s="41" t="s">
        <v>25</v>
      </c>
      <c r="I2" s="1" t="s">
        <v>26</v>
      </c>
      <c r="J2" s="41" t="s">
        <v>27</v>
      </c>
    </row>
    <row r="3" spans="1:11">
      <c r="A3" s="3">
        <v>45128</v>
      </c>
      <c r="B3" s="1" t="s">
        <v>23</v>
      </c>
      <c r="C3" s="1" t="s">
        <v>28</v>
      </c>
      <c r="D3" s="1" t="s">
        <v>70</v>
      </c>
      <c r="E3" s="9">
        <v>191700</v>
      </c>
      <c r="F3" s="10" t="s">
        <v>29</v>
      </c>
      <c r="G3" s="20" cm="1">
        <f t="array" ref="G3:G22">IFERROR(IF(B$3:B$22="할부",0%, HLOOKUP(E3, B25:E28, MATCH($C3, $A$27:$A$28,1)+2)),"")</f>
        <v>0</v>
      </c>
      <c r="H3" s="21">
        <f>IF(ISBLANK($F3),$E3,ROUND($E3/RIGHT($F3,1),-2))</f>
        <v>47900</v>
      </c>
      <c r="I3" s="11">
        <v>143800</v>
      </c>
      <c r="J3" s="1" t="str" cm="1">
        <f t="array" ref="J3">fn비고(A3,I3)</f>
        <v>143800원 이월</v>
      </c>
      <c r="K3" t="s">
        <v>315</v>
      </c>
    </row>
    <row r="4" spans="1:11">
      <c r="A4" s="3">
        <v>45219</v>
      </c>
      <c r="B4" s="1" t="s">
        <v>30</v>
      </c>
      <c r="C4" s="1" t="s">
        <v>31</v>
      </c>
      <c r="D4" s="1" t="s">
        <v>72</v>
      </c>
      <c r="E4" s="9">
        <v>174100</v>
      </c>
      <c r="F4" s="10"/>
      <c r="G4" s="20">
        <v>0.01</v>
      </c>
      <c r="H4" s="21">
        <f t="shared" ref="H4:H22" si="0">IF(ISBLANK($F4),$E4,ROUND($E4/RIGHT($F4,1),-2))</f>
        <v>174100</v>
      </c>
      <c r="I4" s="11">
        <v>0</v>
      </c>
      <c r="J4" s="1" t="str" cm="1">
        <f t="array" ref="J4">fn비고(A4,I4)</f>
        <v>10월 결제완료</v>
      </c>
    </row>
    <row r="5" spans="1:11">
      <c r="A5" s="3">
        <v>44971</v>
      </c>
      <c r="B5" s="1" t="s">
        <v>30</v>
      </c>
      <c r="C5" s="1" t="s">
        <v>31</v>
      </c>
      <c r="D5" s="1" t="s">
        <v>74</v>
      </c>
      <c r="E5" s="9">
        <v>52900</v>
      </c>
      <c r="F5" s="10"/>
      <c r="G5" s="20">
        <v>0.01</v>
      </c>
      <c r="H5" s="21">
        <f t="shared" si="0"/>
        <v>52900</v>
      </c>
      <c r="I5" s="11">
        <v>0</v>
      </c>
      <c r="J5" s="1" t="str" cm="1">
        <f t="array" ref="J5">fn비고(A5,I5)</f>
        <v>2월 결제완료</v>
      </c>
    </row>
    <row r="6" spans="1:11">
      <c r="A6" s="3">
        <v>45010</v>
      </c>
      <c r="B6" s="1" t="s">
        <v>30</v>
      </c>
      <c r="C6" s="1" t="s">
        <v>28</v>
      </c>
      <c r="D6" s="1" t="s">
        <v>76</v>
      </c>
      <c r="E6" s="9">
        <v>327900</v>
      </c>
      <c r="F6" s="1"/>
      <c r="G6" s="20">
        <v>0.01</v>
      </c>
      <c r="H6" s="21">
        <f t="shared" si="0"/>
        <v>327900</v>
      </c>
      <c r="I6" s="11">
        <v>0</v>
      </c>
      <c r="J6" s="1" t="str" cm="1">
        <f t="array" ref="J6">fn비고(A6,I6)</f>
        <v>3월 결제완료</v>
      </c>
    </row>
    <row r="7" spans="1:11">
      <c r="A7" s="3">
        <v>45128</v>
      </c>
      <c r="B7" s="1" t="s">
        <v>23</v>
      </c>
      <c r="C7" s="1" t="s">
        <v>31</v>
      </c>
      <c r="D7" s="1" t="s">
        <v>78</v>
      </c>
      <c r="E7" s="9">
        <v>112800</v>
      </c>
      <c r="F7" s="10" t="s">
        <v>35</v>
      </c>
      <c r="G7" s="20">
        <v>0</v>
      </c>
      <c r="H7" s="21">
        <f t="shared" si="0"/>
        <v>16100</v>
      </c>
      <c r="I7" s="11">
        <v>96700</v>
      </c>
      <c r="J7" s="1" t="str" cm="1">
        <f t="array" ref="J7">fn비고(A7,I7)</f>
        <v>96700원 이월</v>
      </c>
    </row>
    <row r="8" spans="1:11">
      <c r="A8" s="3">
        <v>45096</v>
      </c>
      <c r="B8" s="1" t="s">
        <v>30</v>
      </c>
      <c r="C8" s="1" t="s">
        <v>33</v>
      </c>
      <c r="D8" s="1" t="s">
        <v>80</v>
      </c>
      <c r="E8" s="9">
        <v>166600</v>
      </c>
      <c r="F8" s="10"/>
      <c r="G8" s="20">
        <v>0.01</v>
      </c>
      <c r="H8" s="21">
        <f t="shared" si="0"/>
        <v>166600</v>
      </c>
      <c r="I8" s="11">
        <v>0</v>
      </c>
      <c r="J8" s="1" t="str" cm="1">
        <f t="array" ref="J8">fn비고(A8,I8)</f>
        <v>6월 결제완료</v>
      </c>
    </row>
    <row r="9" spans="1:11">
      <c r="A9" s="3">
        <v>45024</v>
      </c>
      <c r="B9" s="1" t="s">
        <v>23</v>
      </c>
      <c r="C9" s="1" t="s">
        <v>28</v>
      </c>
      <c r="D9" s="1" t="s">
        <v>82</v>
      </c>
      <c r="E9" s="9">
        <v>565400</v>
      </c>
      <c r="F9" s="10" t="s">
        <v>53</v>
      </c>
      <c r="G9" s="20">
        <v>0</v>
      </c>
      <c r="H9" s="21">
        <f t="shared" si="0"/>
        <v>282700</v>
      </c>
      <c r="I9" s="11">
        <v>282700</v>
      </c>
      <c r="J9" s="1" t="str" cm="1">
        <f t="array" ref="J9">fn비고(A9,I9)</f>
        <v>282700원 이월</v>
      </c>
    </row>
    <row r="10" spans="1:11">
      <c r="A10" s="3">
        <v>45238</v>
      </c>
      <c r="B10" s="1" t="s">
        <v>30</v>
      </c>
      <c r="C10" s="1" t="s">
        <v>31</v>
      </c>
      <c r="D10" s="1" t="s">
        <v>84</v>
      </c>
      <c r="E10" s="9">
        <v>415200</v>
      </c>
      <c r="F10" s="10"/>
      <c r="G10" s="20">
        <v>0.01</v>
      </c>
      <c r="H10" s="21">
        <f t="shared" si="0"/>
        <v>415200</v>
      </c>
      <c r="I10" s="11">
        <v>0</v>
      </c>
      <c r="J10" s="1" t="str" cm="1">
        <f t="array" ref="J10">fn비고(A10,I10)</f>
        <v>11월 결제완료</v>
      </c>
    </row>
    <row r="11" spans="1:11">
      <c r="A11" s="3">
        <v>45030</v>
      </c>
      <c r="B11" s="1" t="s">
        <v>30</v>
      </c>
      <c r="C11" s="1" t="s">
        <v>33</v>
      </c>
      <c r="D11" s="1" t="s">
        <v>82</v>
      </c>
      <c r="E11" s="9">
        <v>5200</v>
      </c>
      <c r="F11" s="1"/>
      <c r="G11" s="20">
        <v>0.01</v>
      </c>
      <c r="H11" s="21">
        <f t="shared" si="0"/>
        <v>5200</v>
      </c>
      <c r="I11" s="11">
        <v>0</v>
      </c>
      <c r="J11" s="1" t="str" cm="1">
        <f t="array" ref="J11">fn비고(A11,I11)</f>
        <v>4월 결제완료</v>
      </c>
    </row>
    <row r="12" spans="1:11">
      <c r="A12" s="3">
        <v>45257</v>
      </c>
      <c r="B12" s="1" t="s">
        <v>30</v>
      </c>
      <c r="C12" s="1" t="s">
        <v>28</v>
      </c>
      <c r="D12" s="1" t="s">
        <v>86</v>
      </c>
      <c r="E12" s="9">
        <v>185300</v>
      </c>
      <c r="F12" s="1"/>
      <c r="G12" s="20">
        <v>0.01</v>
      </c>
      <c r="H12" s="21">
        <f t="shared" si="0"/>
        <v>185300</v>
      </c>
      <c r="I12" s="11">
        <v>0</v>
      </c>
      <c r="J12" s="1" t="str" cm="1">
        <f t="array" ref="J12">fn비고(A12,I12)</f>
        <v>11월 결제완료</v>
      </c>
    </row>
    <row r="13" spans="1:11">
      <c r="A13" s="3">
        <v>45241</v>
      </c>
      <c r="B13" s="1" t="s">
        <v>23</v>
      </c>
      <c r="C13" s="1" t="s">
        <v>31</v>
      </c>
      <c r="D13" s="1" t="s">
        <v>88</v>
      </c>
      <c r="E13" s="9">
        <v>563200</v>
      </c>
      <c r="F13" s="10" t="s">
        <v>47</v>
      </c>
      <c r="G13" s="20">
        <v>0</v>
      </c>
      <c r="H13" s="21">
        <f t="shared" si="0"/>
        <v>93900</v>
      </c>
      <c r="I13" s="11">
        <v>469300</v>
      </c>
      <c r="J13" s="1" t="str" cm="1">
        <f t="array" ref="J13">fn비고(A13,I13)</f>
        <v>469300원 이월</v>
      </c>
    </row>
    <row r="14" spans="1:11">
      <c r="A14" s="3">
        <v>45111</v>
      </c>
      <c r="B14" s="1" t="s">
        <v>30</v>
      </c>
      <c r="C14" s="1" t="s">
        <v>33</v>
      </c>
      <c r="D14" s="1" t="s">
        <v>80</v>
      </c>
      <c r="E14" s="9">
        <v>207400</v>
      </c>
      <c r="F14" s="10"/>
      <c r="G14" s="20">
        <v>0.01</v>
      </c>
      <c r="H14" s="21">
        <f t="shared" si="0"/>
        <v>207400</v>
      </c>
      <c r="I14" s="11">
        <v>0</v>
      </c>
      <c r="J14" s="1" t="str" cm="1">
        <f t="array" ref="J14">fn비고(A14,I14)</f>
        <v>7월 결제완료</v>
      </c>
    </row>
    <row r="15" spans="1:11">
      <c r="A15" s="3">
        <v>45270</v>
      </c>
      <c r="B15" s="1" t="s">
        <v>30</v>
      </c>
      <c r="C15" s="1" t="s">
        <v>28</v>
      </c>
      <c r="D15" s="1" t="s">
        <v>90</v>
      </c>
      <c r="E15" s="9">
        <v>171300</v>
      </c>
      <c r="F15" s="1"/>
      <c r="G15" s="20">
        <v>0.01</v>
      </c>
      <c r="H15" s="21">
        <f t="shared" si="0"/>
        <v>171300</v>
      </c>
      <c r="I15" s="11">
        <v>0</v>
      </c>
      <c r="J15" s="1" t="str" cm="1">
        <f t="array" ref="J15">fn비고(A15,I15)</f>
        <v>12월 결제완료</v>
      </c>
    </row>
    <row r="16" spans="1:11">
      <c r="A16" s="3">
        <v>44949</v>
      </c>
      <c r="B16" s="1" t="s">
        <v>23</v>
      </c>
      <c r="C16" s="1" t="s">
        <v>31</v>
      </c>
      <c r="D16" s="1" t="s">
        <v>92</v>
      </c>
      <c r="E16" s="9">
        <v>411400</v>
      </c>
      <c r="F16" s="10" t="s">
        <v>50</v>
      </c>
      <c r="G16" s="20">
        <v>0</v>
      </c>
      <c r="H16" s="21">
        <f t="shared" si="0"/>
        <v>137100</v>
      </c>
      <c r="I16" s="11">
        <v>274300</v>
      </c>
      <c r="J16" s="1" t="str" cm="1">
        <f t="array" ref="J16">fn비고(A16,I16)</f>
        <v>274300원 이월</v>
      </c>
    </row>
    <row r="17" spans="1:10">
      <c r="A17" s="3">
        <v>45162</v>
      </c>
      <c r="B17" s="1" t="s">
        <v>30</v>
      </c>
      <c r="C17" s="1" t="s">
        <v>33</v>
      </c>
      <c r="D17" s="1" t="s">
        <v>94</v>
      </c>
      <c r="E17" s="9">
        <v>503400</v>
      </c>
      <c r="F17" s="1"/>
      <c r="G17" s="20">
        <v>0.01</v>
      </c>
      <c r="H17" s="21">
        <f t="shared" si="0"/>
        <v>503400</v>
      </c>
      <c r="I17" s="11">
        <v>0</v>
      </c>
      <c r="J17" s="1" t="str" cm="1">
        <f t="array" ref="J17">fn비고(A17,I17)</f>
        <v>8월 결제완료</v>
      </c>
    </row>
    <row r="18" spans="1:10">
      <c r="A18" s="3">
        <v>44930</v>
      </c>
      <c r="B18" s="1" t="s">
        <v>30</v>
      </c>
      <c r="C18" s="1" t="s">
        <v>28</v>
      </c>
      <c r="D18" s="1" t="s">
        <v>96</v>
      </c>
      <c r="E18" s="9">
        <v>9600</v>
      </c>
      <c r="F18" s="1"/>
      <c r="G18" s="20">
        <v>0.01</v>
      </c>
      <c r="H18" s="21">
        <f t="shared" si="0"/>
        <v>9600</v>
      </c>
      <c r="I18" s="11">
        <v>0</v>
      </c>
      <c r="J18" s="1" t="str" cm="1">
        <f t="array" ref="J18">fn비고(A18,I18)</f>
        <v>1월 결제완료</v>
      </c>
    </row>
    <row r="19" spans="1:10">
      <c r="A19" s="3">
        <v>44980</v>
      </c>
      <c r="B19" s="1" t="s">
        <v>30</v>
      </c>
      <c r="C19" s="1" t="s">
        <v>31</v>
      </c>
      <c r="D19" s="1" t="s">
        <v>98</v>
      </c>
      <c r="E19" s="9">
        <v>494100</v>
      </c>
      <c r="F19" s="1"/>
      <c r="G19" s="20">
        <v>0.01</v>
      </c>
      <c r="H19" s="21">
        <f t="shared" si="0"/>
        <v>494100</v>
      </c>
      <c r="I19" s="11">
        <v>0</v>
      </c>
      <c r="J19" s="1" t="str" cm="1">
        <f t="array" ref="J19">fn비고(A19,I19)</f>
        <v>2월 결제완료</v>
      </c>
    </row>
    <row r="20" spans="1:10">
      <c r="A20" s="3">
        <v>45117</v>
      </c>
      <c r="B20" s="1" t="s">
        <v>23</v>
      </c>
      <c r="C20" s="1" t="s">
        <v>33</v>
      </c>
      <c r="D20" s="1" t="s">
        <v>100</v>
      </c>
      <c r="E20" s="9">
        <v>301600</v>
      </c>
      <c r="F20" s="10" t="s">
        <v>53</v>
      </c>
      <c r="G20" s="20">
        <v>0</v>
      </c>
      <c r="H20" s="21">
        <f t="shared" si="0"/>
        <v>150800</v>
      </c>
      <c r="I20" s="11">
        <v>150800</v>
      </c>
      <c r="J20" s="1" t="str" cm="1">
        <f t="array" ref="J20">fn비고(A20,I20)</f>
        <v>150800원 이월</v>
      </c>
    </row>
    <row r="21" spans="1:10">
      <c r="A21" s="3">
        <v>45102</v>
      </c>
      <c r="B21" s="1" t="s">
        <v>30</v>
      </c>
      <c r="C21" s="1" t="s">
        <v>31</v>
      </c>
      <c r="D21" s="1" t="s">
        <v>102</v>
      </c>
      <c r="E21" s="9">
        <v>58400</v>
      </c>
      <c r="F21" s="1"/>
      <c r="G21" s="20">
        <v>0.01</v>
      </c>
      <c r="H21" s="21">
        <f t="shared" si="0"/>
        <v>58400</v>
      </c>
      <c r="I21" s="11">
        <v>0</v>
      </c>
      <c r="J21" s="1" t="str" cm="1">
        <f t="array" ref="J21">fn비고(A21,I21)</f>
        <v>6월 결제완료</v>
      </c>
    </row>
    <row r="22" spans="1:10">
      <c r="A22" s="3">
        <v>45180</v>
      </c>
      <c r="B22" s="1" t="s">
        <v>30</v>
      </c>
      <c r="C22" s="1" t="s">
        <v>31</v>
      </c>
      <c r="D22" s="1" t="s">
        <v>104</v>
      </c>
      <c r="E22" s="9">
        <v>372300</v>
      </c>
      <c r="F22" s="1"/>
      <c r="G22" s="20">
        <v>0.01</v>
      </c>
      <c r="H22" s="21">
        <f t="shared" si="0"/>
        <v>372300</v>
      </c>
      <c r="I22" s="11">
        <v>0</v>
      </c>
      <c r="J22" s="1" t="str" cm="1">
        <f t="array" ref="J22">fn비고(A22,I22)</f>
        <v>9월 결제완료</v>
      </c>
    </row>
    <row r="23" spans="1:10">
      <c r="J23" t="s">
        <v>314</v>
      </c>
    </row>
    <row r="24" spans="1:10">
      <c r="A24" t="s">
        <v>0</v>
      </c>
      <c r="G24" s="14" t="s">
        <v>36</v>
      </c>
    </row>
    <row r="25" spans="1:10">
      <c r="A25" s="49" t="s">
        <v>22</v>
      </c>
      <c r="B25" s="37">
        <v>10000</v>
      </c>
      <c r="C25" s="37">
        <v>100000</v>
      </c>
      <c r="D25" s="37">
        <v>200000</v>
      </c>
      <c r="E25" s="37">
        <v>500000</v>
      </c>
      <c r="G25" s="49" t="s">
        <v>22</v>
      </c>
      <c r="H25" s="49"/>
      <c r="I25" s="41" t="s">
        <v>37</v>
      </c>
    </row>
    <row r="26" spans="1:10">
      <c r="A26" s="49"/>
      <c r="B26" s="38">
        <v>100000</v>
      </c>
      <c r="C26" s="38">
        <v>200000</v>
      </c>
      <c r="D26" s="38">
        <v>500000</v>
      </c>
      <c r="E26" s="40"/>
      <c r="G26" s="37"/>
      <c r="H26" s="40">
        <v>10000</v>
      </c>
      <c r="I26" s="22" cm="1">
        <f t="array" ref="I26:I31">FREQUENCY($E$3:$E$22,$H$26:$H$30)/COUNT($E3:$E22)</f>
        <v>0.1</v>
      </c>
      <c r="J26" s="46"/>
    </row>
    <row r="27" spans="1:10">
      <c r="A27" s="1" t="s">
        <v>32</v>
      </c>
      <c r="B27" s="12">
        <v>5.0000000000000001E-3</v>
      </c>
      <c r="C27" s="13">
        <v>0.01</v>
      </c>
      <c r="D27" s="13">
        <v>0.02</v>
      </c>
      <c r="E27" s="13">
        <v>0.03</v>
      </c>
      <c r="G27" s="39">
        <v>10000</v>
      </c>
      <c r="H27" s="40">
        <v>100000</v>
      </c>
      <c r="I27" s="22">
        <v>0.1</v>
      </c>
    </row>
    <row r="28" spans="1:10">
      <c r="A28" s="1" t="s">
        <v>34</v>
      </c>
      <c r="B28" s="12">
        <v>8.0000000000000002E-3</v>
      </c>
      <c r="C28" s="12">
        <v>1.4999999999999999E-2</v>
      </c>
      <c r="D28" s="13">
        <v>0.02</v>
      </c>
      <c r="E28" s="12">
        <v>2.5000000000000001E-2</v>
      </c>
      <c r="G28" s="39">
        <v>100000</v>
      </c>
      <c r="H28" s="40">
        <v>300000</v>
      </c>
      <c r="I28" s="22">
        <v>0.35</v>
      </c>
    </row>
    <row r="29" spans="1:10">
      <c r="G29" s="39">
        <v>300000</v>
      </c>
      <c r="H29" s="40">
        <v>500000</v>
      </c>
      <c r="I29" s="22">
        <v>0.3</v>
      </c>
    </row>
    <row r="30" spans="1:10">
      <c r="A30" t="s">
        <v>259</v>
      </c>
      <c r="E30" t="s">
        <v>313</v>
      </c>
      <c r="G30" s="39">
        <v>500000</v>
      </c>
      <c r="H30" s="40">
        <v>1000000</v>
      </c>
      <c r="I30" s="22">
        <v>0.15</v>
      </c>
    </row>
    <row r="31" spans="1:10">
      <c r="A31" s="23" t="s">
        <v>19</v>
      </c>
      <c r="B31" s="41" t="s">
        <v>28</v>
      </c>
      <c r="C31" s="41" t="s">
        <v>31</v>
      </c>
      <c r="D31" s="41" t="s">
        <v>33</v>
      </c>
      <c r="I31">
        <v>0</v>
      </c>
    </row>
    <row r="32" spans="1:10">
      <c r="A32" s="23" t="s">
        <v>23</v>
      </c>
      <c r="B32" s="1" t="str" cm="1">
        <f t="array" ref="B32">FIXED(MAX( ($B$3:$B$22=$A32)*($C$3:$C$22=B$31)*$E$3:$E$22),0)&amp;"(총"&amp;COUNTIFS($B$3:$B$22,$A32,$C$3:$C$22,B$31)&amp;"건중)"</f>
        <v>565,400(총2건중)</v>
      </c>
      <c r="C32" s="1" t="str" cm="1">
        <f t="array" ref="C32">FIXED(MAX( ($B$3:$B$22=$A32)*($C$3:$C$22=C$31)*$E$3:$E$22),0)&amp;"(총"&amp;COUNTIFS($B$3:$B$22,$A32,$C$3:$C$22,C$31)&amp;"건중)"</f>
        <v>563,200(총3건중)</v>
      </c>
      <c r="D32" s="1" t="str" cm="1">
        <f t="array" ref="D32">FIXED(MAX( ($B$3:$B$22=$A32)*($C$3:$C$22=D$31)*$E$3:$E$22),0)&amp;"(총"&amp;COUNTIFS($B$3:$B$22,$A32,$C$3:$C$22,D$31)&amp;"건중)"</f>
        <v>301,600(총1건중)</v>
      </c>
    </row>
    <row r="33" spans="1:4">
      <c r="A33" s="23" t="s">
        <v>30</v>
      </c>
      <c r="B33" s="1" t="str" cm="1">
        <f t="array" ref="B33">FIXED(MAX( ($B$3:$B$22=$A33)*($C$3:$C$22=B$31)*$E$3:$E$22),0)&amp;"(총"&amp;COUNTIFS($B$3:$B$22,$A33,$C$3:$C$22,B$31)&amp;"건중)"</f>
        <v>327,900(총4건중)</v>
      </c>
      <c r="C33" s="1" t="str" cm="1">
        <f t="array" ref="C33">FIXED(MAX( ($B$3:$B$22=$A33)*($C$3:$C$22=C$31)*$E$3:$E$22),0)&amp;"(총"&amp;COUNTIFS($B$3:$B$22,$A33,$C$3:$C$22,C$31)&amp;"건중)"</f>
        <v>494,100(총6건중)</v>
      </c>
      <c r="D33" s="1" t="str" cm="1">
        <f t="array" ref="D33">FIXED(MAX( ($B$3:$B$22=$A33)*($C$3:$C$22=D$31)*$E$3:$E$22),0)&amp;"(총"&amp;COUNTIFS($B$3:$B$22,$A33,$C$3:$C$22,D$31)&amp;"건중)"</f>
        <v>503,400(총4건중)</v>
      </c>
    </row>
  </sheetData>
  <mergeCells count="2">
    <mergeCell ref="A25:A26"/>
    <mergeCell ref="G25:H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D15"/>
  <sheetViews>
    <sheetView workbookViewId="0">
      <selection activeCell="D10" sqref="D10"/>
    </sheetView>
  </sheetViews>
  <sheetFormatPr defaultRowHeight="14.25"/>
  <cols>
    <col min="1" max="1" width="11.1328125" bestFit="1" customWidth="1"/>
    <col min="2" max="2" width="8" bestFit="1" customWidth="1"/>
    <col min="3" max="4" width="15.796875" bestFit="1" customWidth="1"/>
  </cols>
  <sheetData>
    <row r="2" spans="1:4">
      <c r="A2" s="47" t="s">
        <v>109</v>
      </c>
      <c r="B2" t="s">
        <v>305</v>
      </c>
    </row>
    <row r="4" spans="1:4">
      <c r="A4" s="47" t="s">
        <v>108</v>
      </c>
      <c r="B4" s="47" t="s">
        <v>110</v>
      </c>
      <c r="C4" t="s">
        <v>307</v>
      </c>
      <c r="D4" t="s">
        <v>308</v>
      </c>
    </row>
    <row r="5" spans="1:4">
      <c r="A5" t="s">
        <v>116</v>
      </c>
      <c r="C5" s="48">
        <v>5154.0270270270266</v>
      </c>
      <c r="D5" s="48">
        <v>29220.567567567567</v>
      </c>
    </row>
    <row r="6" spans="1:4">
      <c r="B6" t="s">
        <v>309</v>
      </c>
      <c r="C6" s="48">
        <v>4463.04</v>
      </c>
      <c r="D6" s="48">
        <v>25308.560000000001</v>
      </c>
    </row>
    <row r="7" spans="1:4">
      <c r="B7" t="s">
        <v>310</v>
      </c>
      <c r="C7" s="48">
        <v>5700</v>
      </c>
      <c r="D7" s="48">
        <v>32290</v>
      </c>
    </row>
    <row r="8" spans="1:4">
      <c r="B8" t="s">
        <v>311</v>
      </c>
      <c r="C8" s="48">
        <v>6937.875</v>
      </c>
      <c r="D8" s="48">
        <v>39324.625</v>
      </c>
    </row>
    <row r="9" spans="1:4">
      <c r="B9" t="s">
        <v>312</v>
      </c>
      <c r="C9" s="48">
        <v>6520</v>
      </c>
      <c r="D9" s="48">
        <v>36980</v>
      </c>
    </row>
    <row r="10" spans="1:4">
      <c r="A10" t="s">
        <v>127</v>
      </c>
      <c r="C10" s="48">
        <v>5349.757575757576</v>
      </c>
      <c r="D10" s="48">
        <v>30332.969696969696</v>
      </c>
    </row>
    <row r="11" spans="1:4">
      <c r="B11" t="s">
        <v>309</v>
      </c>
      <c r="C11" s="48">
        <v>5281.4</v>
      </c>
      <c r="D11" s="48">
        <v>29945.266666666666</v>
      </c>
    </row>
    <row r="12" spans="1:4">
      <c r="B12" t="s">
        <v>310</v>
      </c>
      <c r="C12" s="48">
        <v>4688.8888888888887</v>
      </c>
      <c r="D12" s="48">
        <v>26588.888888888891</v>
      </c>
    </row>
    <row r="13" spans="1:4">
      <c r="B13" t="s">
        <v>311</v>
      </c>
      <c r="C13" s="48">
        <v>5291.666666666667</v>
      </c>
      <c r="D13" s="48">
        <v>30005</v>
      </c>
    </row>
    <row r="14" spans="1:4">
      <c r="B14" t="s">
        <v>312</v>
      </c>
      <c r="C14" s="48">
        <v>7790.333333333333</v>
      </c>
      <c r="D14" s="48">
        <v>44159.666666666664</v>
      </c>
    </row>
    <row r="15" spans="1:4">
      <c r="A15" t="s">
        <v>306</v>
      </c>
      <c r="C15" s="48">
        <v>5246.3</v>
      </c>
      <c r="D15" s="48">
        <v>29744.985714285714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K9"/>
  <sheetViews>
    <sheetView workbookViewId="0">
      <selection activeCell="I19" sqref="I19"/>
    </sheetView>
  </sheetViews>
  <sheetFormatPr defaultRowHeight="14.25"/>
  <cols>
    <col min="1" max="1" width="12" customWidth="1"/>
    <col min="2" max="2" width="10.1328125" customWidth="1"/>
    <col min="3" max="3" width="2.86328125" customWidth="1"/>
    <col min="4" max="4" width="3.86328125" customWidth="1"/>
    <col min="5" max="5" width="10.86328125" bestFit="1" customWidth="1"/>
    <col min="6" max="11" width="10.1328125" customWidth="1"/>
  </cols>
  <sheetData>
    <row r="2" spans="1:11">
      <c r="A2" t="s">
        <v>10</v>
      </c>
      <c r="D2" t="s">
        <v>0</v>
      </c>
      <c r="F2" s="50" t="s">
        <v>16</v>
      </c>
      <c r="G2" s="50"/>
      <c r="H2" s="50"/>
      <c r="I2" s="50"/>
      <c r="J2" s="50"/>
      <c r="K2" s="50"/>
    </row>
    <row r="3" spans="1:11">
      <c r="A3" s="4" t="s">
        <v>16</v>
      </c>
      <c r="B3" s="5">
        <v>100000</v>
      </c>
      <c r="E3" s="42"/>
      <c r="F3" s="8">
        <v>50000</v>
      </c>
      <c r="G3" s="8">
        <v>60000</v>
      </c>
      <c r="H3" s="8">
        <v>70000</v>
      </c>
      <c r="I3" s="8">
        <v>80000</v>
      </c>
      <c r="J3" s="8">
        <v>90000</v>
      </c>
      <c r="K3" s="8">
        <v>100000</v>
      </c>
    </row>
    <row r="4" spans="1:11" ht="16.5" customHeight="1">
      <c r="A4" s="4" t="s">
        <v>11</v>
      </c>
      <c r="B4" s="5">
        <v>3</v>
      </c>
      <c r="D4" s="51" t="s">
        <v>17</v>
      </c>
      <c r="E4" s="4">
        <v>1</v>
      </c>
      <c r="F4">
        <f t="dataTable" ref="F4:K9" dt2D="1" dtr="1" r1="B3" r2="B4"/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1">
      <c r="A5" s="4" t="s">
        <v>15</v>
      </c>
      <c r="B5" s="6">
        <v>0.05</v>
      </c>
      <c r="D5" s="51"/>
      <c r="E5" s="7">
        <v>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1">
      <c r="A6" s="4" t="s">
        <v>12</v>
      </c>
      <c r="B6" s="6">
        <v>5.0000000000000001E-3</v>
      </c>
      <c r="D6" s="51"/>
      <c r="E6" s="4">
        <v>3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1">
      <c r="A7" s="4" t="s">
        <v>13</v>
      </c>
      <c r="B7" s="5">
        <f>B3*B4*12*(1+B5)</f>
        <v>3780000</v>
      </c>
      <c r="D7" s="51"/>
      <c r="E7" s="7">
        <v>4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 spans="1:11">
      <c r="A8" s="4" t="s">
        <v>14</v>
      </c>
      <c r="B8" s="5">
        <f>B7*(1-B6)</f>
        <v>3761100</v>
      </c>
      <c r="D8" s="51"/>
      <c r="E8" s="4">
        <v>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1">
      <c r="D9" s="51"/>
      <c r="E9" s="7">
        <v>6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</sheetData>
  <mergeCells count="2">
    <mergeCell ref="F2:K2"/>
    <mergeCell ref="D4:D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E24"/>
  <sheetViews>
    <sheetView tabSelected="1" workbookViewId="0">
      <selection activeCell="M17" sqref="M17"/>
    </sheetView>
  </sheetViews>
  <sheetFormatPr defaultRowHeight="14.25"/>
  <cols>
    <col min="5" max="5" width="20.1328125" customWidth="1"/>
    <col min="6" max="6" width="2.3984375" customWidth="1"/>
    <col min="7" max="7" width="11.86328125" customWidth="1"/>
  </cols>
  <sheetData>
    <row r="1" spans="1:5">
      <c r="A1" t="s">
        <v>2</v>
      </c>
    </row>
    <row r="2" spans="1:5" ht="16.899999999999999">
      <c r="A2" s="43" t="s">
        <v>260</v>
      </c>
      <c r="B2" s="43" t="s">
        <v>3</v>
      </c>
      <c r="C2" s="43" t="s">
        <v>261</v>
      </c>
      <c r="D2" s="43" t="s">
        <v>68</v>
      </c>
      <c r="E2" s="43" t="s">
        <v>69</v>
      </c>
    </row>
    <row r="3" spans="1:5" ht="16.899999999999999">
      <c r="A3" s="44">
        <v>221001</v>
      </c>
      <c r="B3" s="44" t="s">
        <v>262</v>
      </c>
      <c r="C3" s="44" t="s">
        <v>263</v>
      </c>
      <c r="D3" s="44" t="s">
        <v>264</v>
      </c>
      <c r="E3" s="52">
        <v>1</v>
      </c>
    </row>
    <row r="4" spans="1:5" ht="16.899999999999999">
      <c r="A4" s="44">
        <v>221002</v>
      </c>
      <c r="B4" s="44" t="s">
        <v>265</v>
      </c>
      <c r="C4" s="44" t="s">
        <v>263</v>
      </c>
      <c r="D4" s="44" t="s">
        <v>264</v>
      </c>
      <c r="E4" s="52">
        <v>2</v>
      </c>
    </row>
    <row r="5" spans="1:5" ht="16.899999999999999">
      <c r="A5" s="44">
        <v>221003</v>
      </c>
      <c r="B5" s="44" t="s">
        <v>266</v>
      </c>
      <c r="C5" s="44" t="s">
        <v>267</v>
      </c>
      <c r="D5" s="44" t="s">
        <v>268</v>
      </c>
      <c r="E5" s="52">
        <v>0</v>
      </c>
    </row>
    <row r="6" spans="1:5" ht="16.899999999999999">
      <c r="A6" s="44">
        <v>221004</v>
      </c>
      <c r="B6" s="44" t="s">
        <v>269</v>
      </c>
      <c r="C6" s="44" t="s">
        <v>267</v>
      </c>
      <c r="D6" s="44" t="s">
        <v>264</v>
      </c>
      <c r="E6" s="52">
        <v>2</v>
      </c>
    </row>
    <row r="7" spans="1:5" ht="16.899999999999999">
      <c r="A7" s="44">
        <v>221005</v>
      </c>
      <c r="B7" s="44" t="s">
        <v>270</v>
      </c>
      <c r="C7" s="44" t="s">
        <v>263</v>
      </c>
      <c r="D7" s="44" t="s">
        <v>271</v>
      </c>
      <c r="E7" s="52">
        <v>0</v>
      </c>
    </row>
    <row r="8" spans="1:5" ht="16.899999999999999">
      <c r="A8" s="44">
        <v>221006</v>
      </c>
      <c r="B8" s="44" t="s">
        <v>272</v>
      </c>
      <c r="C8" s="44" t="s">
        <v>263</v>
      </c>
      <c r="D8" s="44" t="s">
        <v>271</v>
      </c>
      <c r="E8" s="52">
        <v>1</v>
      </c>
    </row>
    <row r="9" spans="1:5" ht="16.899999999999999">
      <c r="A9" s="44">
        <v>221007</v>
      </c>
      <c r="B9" s="44" t="s">
        <v>273</v>
      </c>
      <c r="C9" s="44" t="s">
        <v>274</v>
      </c>
      <c r="D9" s="44" t="s">
        <v>268</v>
      </c>
      <c r="E9" s="52" t="s">
        <v>291</v>
      </c>
    </row>
    <row r="10" spans="1:5" ht="16.899999999999999">
      <c r="A10" s="44">
        <v>221008</v>
      </c>
      <c r="B10" s="44" t="s">
        <v>275</v>
      </c>
      <c r="C10" s="44" t="s">
        <v>267</v>
      </c>
      <c r="D10" s="44" t="s">
        <v>268</v>
      </c>
      <c r="E10" s="52">
        <v>1</v>
      </c>
    </row>
    <row r="11" spans="1:5" ht="16.899999999999999">
      <c r="A11" s="44">
        <v>221009</v>
      </c>
      <c r="B11" s="44" t="s">
        <v>276</v>
      </c>
      <c r="C11" s="44" t="s">
        <v>274</v>
      </c>
      <c r="D11" s="44" t="s">
        <v>264</v>
      </c>
      <c r="E11" s="52">
        <v>2</v>
      </c>
    </row>
    <row r="12" spans="1:5" ht="16.899999999999999">
      <c r="A12" s="44">
        <v>221010</v>
      </c>
      <c r="B12" s="44" t="s">
        <v>277</v>
      </c>
      <c r="C12" s="44" t="s">
        <v>263</v>
      </c>
      <c r="D12" s="44" t="s">
        <v>268</v>
      </c>
      <c r="E12" s="52">
        <v>0</v>
      </c>
    </row>
    <row r="13" spans="1:5" ht="16.899999999999999">
      <c r="A13" s="44">
        <v>221011</v>
      </c>
      <c r="B13" s="44" t="s">
        <v>278</v>
      </c>
      <c r="C13" s="44" t="s">
        <v>274</v>
      </c>
      <c r="D13" s="44" t="s">
        <v>279</v>
      </c>
      <c r="E13" s="52">
        <v>1</v>
      </c>
    </row>
    <row r="14" spans="1:5" ht="16.899999999999999">
      <c r="A14" s="44">
        <v>221012</v>
      </c>
      <c r="B14" s="44" t="s">
        <v>280</v>
      </c>
      <c r="C14" s="44" t="s">
        <v>274</v>
      </c>
      <c r="D14" s="44" t="s">
        <v>271</v>
      </c>
      <c r="E14" s="52">
        <v>1</v>
      </c>
    </row>
    <row r="15" spans="1:5" ht="16.899999999999999">
      <c r="A15" s="44">
        <v>221013</v>
      </c>
      <c r="B15" s="44" t="s">
        <v>281</v>
      </c>
      <c r="C15" s="44" t="s">
        <v>267</v>
      </c>
      <c r="D15" s="44" t="s">
        <v>279</v>
      </c>
      <c r="E15" s="52">
        <v>2</v>
      </c>
    </row>
    <row r="16" spans="1:5" ht="16.899999999999999">
      <c r="A16" s="44">
        <v>221014</v>
      </c>
      <c r="B16" s="44" t="s">
        <v>282</v>
      </c>
      <c r="C16" s="44" t="s">
        <v>263</v>
      </c>
      <c r="D16" s="44" t="s">
        <v>268</v>
      </c>
      <c r="E16" s="52">
        <v>1</v>
      </c>
    </row>
    <row r="17" spans="1:5" ht="16.899999999999999">
      <c r="A17" s="44">
        <v>221015</v>
      </c>
      <c r="B17" s="44" t="s">
        <v>283</v>
      </c>
      <c r="C17" s="44" t="s">
        <v>263</v>
      </c>
      <c r="D17" s="44" t="s">
        <v>264</v>
      </c>
      <c r="E17" s="52">
        <v>1</v>
      </c>
    </row>
    <row r="18" spans="1:5" ht="16.899999999999999">
      <c r="A18" s="44">
        <v>221016</v>
      </c>
      <c r="B18" s="44" t="s">
        <v>284</v>
      </c>
      <c r="C18" s="44" t="s">
        <v>274</v>
      </c>
      <c r="D18" s="44" t="s">
        <v>271</v>
      </c>
      <c r="E18" s="52">
        <v>2</v>
      </c>
    </row>
    <row r="19" spans="1:5" ht="16.899999999999999">
      <c r="A19" s="44">
        <v>221017</v>
      </c>
      <c r="B19" s="44" t="s">
        <v>285</v>
      </c>
      <c r="C19" s="44" t="s">
        <v>267</v>
      </c>
      <c r="D19" s="44" t="s">
        <v>279</v>
      </c>
      <c r="E19" s="52" t="s">
        <v>292</v>
      </c>
    </row>
    <row r="20" spans="1:5" ht="16.899999999999999">
      <c r="A20" s="44">
        <v>221018</v>
      </c>
      <c r="B20" s="44" t="s">
        <v>286</v>
      </c>
      <c r="C20" s="44" t="s">
        <v>263</v>
      </c>
      <c r="D20" s="44" t="s">
        <v>268</v>
      </c>
      <c r="E20" s="52">
        <v>0</v>
      </c>
    </row>
    <row r="21" spans="1:5" ht="16.899999999999999">
      <c r="A21" s="44">
        <v>231019</v>
      </c>
      <c r="B21" s="44" t="s">
        <v>287</v>
      </c>
      <c r="C21" s="44" t="s">
        <v>274</v>
      </c>
      <c r="D21" s="44" t="s">
        <v>268</v>
      </c>
      <c r="E21" s="52">
        <v>2</v>
      </c>
    </row>
    <row r="22" spans="1:5" ht="16.899999999999999">
      <c r="A22" s="44">
        <v>231020</v>
      </c>
      <c r="B22" s="44" t="s">
        <v>288</v>
      </c>
      <c r="C22" s="44" t="s">
        <v>267</v>
      </c>
      <c r="D22" s="44" t="s">
        <v>264</v>
      </c>
      <c r="E22" s="52">
        <v>0</v>
      </c>
    </row>
    <row r="23" spans="1:5" ht="16.899999999999999">
      <c r="A23" s="44">
        <v>231021</v>
      </c>
      <c r="B23" s="44" t="s">
        <v>289</v>
      </c>
      <c r="C23" s="44" t="s">
        <v>263</v>
      </c>
      <c r="D23" s="44" t="s">
        <v>264</v>
      </c>
      <c r="E23" s="52">
        <v>1</v>
      </c>
    </row>
    <row r="24" spans="1:5" ht="16.899999999999999">
      <c r="A24" s="44">
        <v>231022</v>
      </c>
      <c r="B24" s="44" t="s">
        <v>290</v>
      </c>
      <c r="C24" s="44" t="s">
        <v>274</v>
      </c>
      <c r="D24" s="44" t="s">
        <v>279</v>
      </c>
      <c r="E24" s="52">
        <v>2</v>
      </c>
    </row>
  </sheetData>
  <dataConsolidate function="average" topLabels="1">
    <dataRefs count="1">
      <dataRef ref="D3:G33" sheet="기타작업-1"/>
    </dataRefs>
  </dataConsolidate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K22"/>
  <sheetViews>
    <sheetView workbookViewId="0">
      <selection activeCell="N18" sqref="N18"/>
    </sheetView>
  </sheetViews>
  <sheetFormatPr defaultRowHeight="14.25"/>
  <cols>
    <col min="1" max="1" width="11.1328125" customWidth="1"/>
    <col min="3" max="3" width="12.3984375" bestFit="1" customWidth="1"/>
  </cols>
  <sheetData>
    <row r="2" spans="1:3" ht="14.65" thickBot="1">
      <c r="A2" t="s">
        <v>9</v>
      </c>
    </row>
    <row r="3" spans="1:3">
      <c r="A3" s="16" t="s">
        <v>38</v>
      </c>
      <c r="B3" s="17" t="s">
        <v>39</v>
      </c>
      <c r="C3" s="17" t="s">
        <v>40</v>
      </c>
    </row>
    <row r="4" spans="1:3">
      <c r="A4" s="18" t="s">
        <v>41</v>
      </c>
      <c r="B4" s="1">
        <v>430</v>
      </c>
      <c r="C4" s="19">
        <v>56000000</v>
      </c>
    </row>
    <row r="5" spans="1:3">
      <c r="A5" s="18" t="s">
        <v>42</v>
      </c>
      <c r="B5" s="1">
        <v>190</v>
      </c>
      <c r="C5" s="19">
        <v>18400000</v>
      </c>
    </row>
    <row r="6" spans="1:3">
      <c r="A6" s="18" t="s">
        <v>43</v>
      </c>
      <c r="B6" s="1">
        <v>120</v>
      </c>
      <c r="C6" s="19">
        <v>14400000</v>
      </c>
    </row>
    <row r="7" spans="1:3">
      <c r="A7" s="18" t="s">
        <v>44</v>
      </c>
      <c r="B7" s="1">
        <v>100</v>
      </c>
      <c r="C7" s="19">
        <v>12000000</v>
      </c>
    </row>
    <row r="22" spans="11:11">
      <c r="K22" s="15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H14"/>
  <sheetViews>
    <sheetView workbookViewId="0">
      <selection activeCell="J7" sqref="J7"/>
    </sheetView>
  </sheetViews>
  <sheetFormatPr defaultRowHeight="14.25"/>
  <cols>
    <col min="1" max="1" width="9.3984375" customWidth="1"/>
    <col min="2" max="2" width="10" customWidth="1"/>
    <col min="3" max="3" width="12.86328125" customWidth="1"/>
    <col min="4" max="4" width="11.59765625" customWidth="1"/>
    <col min="5" max="5" width="13.73046875" customWidth="1"/>
    <col min="6" max="6" width="2.86328125" customWidth="1"/>
    <col min="8" max="8" width="11.86328125" bestFit="1" customWidth="1"/>
  </cols>
  <sheetData>
    <row r="1" spans="1:8" ht="42" customHeight="1">
      <c r="A1" t="s">
        <v>1</v>
      </c>
      <c r="G1" t="s">
        <v>0</v>
      </c>
    </row>
    <row r="2" spans="1:8">
      <c r="A2" s="1" t="s">
        <v>3</v>
      </c>
      <c r="B2" s="1" t="s">
        <v>4</v>
      </c>
      <c r="C2" s="1" t="s">
        <v>5</v>
      </c>
      <c r="D2" s="1" t="s">
        <v>6</v>
      </c>
      <c r="E2" s="1" t="s">
        <v>303</v>
      </c>
      <c r="G2" s="1" t="s">
        <v>7</v>
      </c>
      <c r="H2" s="1" t="s">
        <v>8</v>
      </c>
    </row>
    <row r="3" spans="1:8">
      <c r="A3" s="1" t="s">
        <v>301</v>
      </c>
      <c r="B3" s="1" t="s">
        <v>300</v>
      </c>
      <c r="C3" s="21">
        <v>25300000</v>
      </c>
      <c r="D3" s="21">
        <v>759000</v>
      </c>
      <c r="E3" s="21">
        <v>26059000</v>
      </c>
      <c r="G3" s="1" t="s">
        <v>293</v>
      </c>
      <c r="H3" s="45">
        <v>23000000</v>
      </c>
    </row>
    <row r="4" spans="1:8">
      <c r="A4" s="1" t="s">
        <v>302</v>
      </c>
      <c r="B4" s="1" t="s">
        <v>299</v>
      </c>
      <c r="C4" s="21">
        <v>35100000</v>
      </c>
      <c r="D4" s="21">
        <v>1053000</v>
      </c>
      <c r="E4" s="21">
        <v>36153000</v>
      </c>
      <c r="G4" s="1" t="s">
        <v>294</v>
      </c>
      <c r="H4" s="45">
        <v>27000000</v>
      </c>
    </row>
    <row r="5" spans="1:8">
      <c r="A5" s="1"/>
      <c r="B5" s="1"/>
      <c r="C5" s="21"/>
      <c r="D5" s="21"/>
      <c r="E5" s="21"/>
      <c r="G5" s="1" t="s">
        <v>295</v>
      </c>
      <c r="H5" s="45">
        <v>30000000</v>
      </c>
    </row>
    <row r="6" spans="1:8">
      <c r="A6" s="1"/>
      <c r="B6" s="1"/>
      <c r="C6" s="21"/>
      <c r="D6" s="21"/>
      <c r="E6" s="21"/>
      <c r="G6" s="1" t="s">
        <v>296</v>
      </c>
      <c r="H6" s="45">
        <v>35000000</v>
      </c>
    </row>
    <row r="7" spans="1:8">
      <c r="A7" s="1"/>
      <c r="B7" s="1"/>
      <c r="C7" s="21"/>
      <c r="D7" s="21"/>
      <c r="E7" s="21"/>
      <c r="G7" s="1" t="s">
        <v>297</v>
      </c>
      <c r="H7" s="45">
        <v>40000000</v>
      </c>
    </row>
    <row r="8" spans="1:8">
      <c r="A8" s="1"/>
      <c r="B8" s="1"/>
      <c r="C8" s="21"/>
      <c r="D8" s="21"/>
      <c r="E8" s="21"/>
      <c r="G8" s="1" t="s">
        <v>298</v>
      </c>
      <c r="H8" s="45">
        <v>45000000</v>
      </c>
    </row>
    <row r="9" spans="1:8">
      <c r="A9" s="2"/>
      <c r="B9" s="2"/>
      <c r="C9" s="45"/>
      <c r="D9" s="45"/>
      <c r="E9" s="45"/>
    </row>
    <row r="10" spans="1:8">
      <c r="A10" s="2"/>
      <c r="B10" s="2"/>
      <c r="C10" s="45"/>
      <c r="D10" s="45"/>
      <c r="E10" s="45"/>
    </row>
    <row r="11" spans="1:8">
      <c r="A11" s="2"/>
      <c r="B11" s="2"/>
      <c r="C11" s="45"/>
      <c r="D11" s="45"/>
      <c r="E11" s="45"/>
    </row>
    <row r="12" spans="1:8">
      <c r="A12" s="2"/>
      <c r="B12" s="2"/>
      <c r="C12" s="45"/>
      <c r="D12" s="45"/>
      <c r="E12" s="45"/>
    </row>
    <row r="13" spans="1:8">
      <c r="A13" s="2"/>
      <c r="B13" s="2"/>
      <c r="C13" s="45"/>
      <c r="D13" s="45"/>
      <c r="E13" s="45"/>
    </row>
    <row r="14" spans="1:8">
      <c r="A14" s="2"/>
      <c r="B14" s="2"/>
      <c r="C14" s="45"/>
      <c r="D14" s="45"/>
      <c r="E14" s="45"/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연봉입력">
          <controlPr defaultSize="0" autoLine="0" autoPict="0" r:id="rId5">
            <anchor moveWithCells="1">
              <from>
                <xdr:col>3</xdr:col>
                <xdr:colOff>390525</xdr:colOff>
                <xdr:row>0</xdr:row>
                <xdr:rowOff>57150</xdr:rowOff>
              </from>
              <to>
                <xdr:col>4</xdr:col>
                <xdr:colOff>695325</xdr:colOff>
                <xdr:row>0</xdr:row>
                <xdr:rowOff>428625</xdr:rowOff>
              </to>
            </anchor>
          </controlPr>
        </control>
      </mc:Choice>
      <mc:Fallback>
        <control shapeId="8193" r:id="rId4" name="cmd연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이진후</cp:lastModifiedBy>
  <cp:lastPrinted>2025-04-23T01:15:33Z</cp:lastPrinted>
  <dcterms:created xsi:type="dcterms:W3CDTF">2023-01-31T07:13:44Z</dcterms:created>
  <dcterms:modified xsi:type="dcterms:W3CDTF">2025-04-23T07:47:17Z</dcterms:modified>
</cp:coreProperties>
</file>