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김유진\Downloads\"/>
    </mc:Choice>
  </mc:AlternateContent>
  <xr:revisionPtr revIDLastSave="0" documentId="8_{6E9D0034-5BAB-47FD-BF45-B1B7B665E771}" xr6:coauthVersionLast="47" xr6:coauthVersionMax="47" xr10:uidLastSave="{00000000-0000-0000-0000-000000000000}"/>
  <bookViews>
    <workbookView xWindow="-110" yWindow="-110" windowWidth="19420" windowHeight="10420" firstSheet="1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기본작업!$J$6:$Q$6</definedName>
    <definedName name="_xlnm.Print_Area" localSheetId="0">기본작업!$A$3:$H$33</definedName>
  </definedNames>
  <calcPr calcId="191029"/>
  <pivotCaches>
    <pivotCache cacheId="4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13" i="1"/>
  <c r="J14" i="1"/>
  <c r="J15" i="1"/>
  <c r="J12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J4" i="4"/>
  <c r="I13" i="1" a="1"/>
  <c r="I17" i="1" a="1"/>
  <c r="I21" i="1" a="1"/>
  <c r="I25" i="1" a="1"/>
  <c r="I29" i="1" a="1"/>
  <c r="I33" i="1" a="1"/>
  <c r="I27" i="1" a="1"/>
  <c r="I20" i="1" a="1"/>
  <c r="I32" i="1" a="1"/>
  <c r="I18" i="1" a="1"/>
  <c r="I26" i="1" a="1"/>
  <c r="I34" i="1" a="1"/>
  <c r="I23" i="1" a="1"/>
  <c r="I35" i="1" a="1"/>
  <c r="I28" i="1" a="1"/>
  <c r="I14" i="1" a="1"/>
  <c r="I22" i="1" a="1"/>
  <c r="I30" i="1" a="1"/>
  <c r="I19" i="1" a="1"/>
  <c r="I31" i="1" a="1"/>
  <c r="I24" i="1" a="1"/>
  <c r="I15" i="1" a="1"/>
  <c r="I16" i="1" a="1"/>
  <c r="I12" i="1" a="1"/>
  <c r="I16" i="1" l="1"/>
  <c r="I15" i="1"/>
  <c r="I24" i="1"/>
  <c r="I31" i="1"/>
  <c r="I19" i="1"/>
  <c r="I30" i="1"/>
  <c r="I22" i="1"/>
  <c r="I14" i="1"/>
  <c r="I28" i="1"/>
  <c r="I35" i="1"/>
  <c r="I23" i="1"/>
  <c r="I34" i="1"/>
  <c r="I26" i="1"/>
  <c r="I18" i="1"/>
  <c r="I32" i="1"/>
  <c r="I20" i="1"/>
  <c r="I27" i="1"/>
  <c r="I33" i="1"/>
  <c r="I29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26762B-A8FF-43CD-8EBD-2AD780D3E0D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9DD0A46-081E-4057-8C85-3180CBB9440C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김유진\Desktop\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<sst xmlns="http://schemas.openxmlformats.org/spreadsheetml/2006/main" count="421" uniqueCount="213">
  <si>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</si>
  <si>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</si>
  <si>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</si>
  <si>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</si>
  <si>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</si>
  <si>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</si>
  <si>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</si>
  <si>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</si>
  <si>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</si>
  <si>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</si>
  <si>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</si>
  <si>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</si>
  <si>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</si>
  <si>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</si>
  <si>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</si>
  <si>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</si>
  <si>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</si>
  <si>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</si>
  <si>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</si>
  <si>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</si>
  <si>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</si>
  <si>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</si>
  <si>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</si>
  <si>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</si>
  <si>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</si>
  <si>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</si>
  <si>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</si>
  <si>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</si>
  <si>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</si>
  <si>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</si>
  <si>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</si>
  <si>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</si>
  <si>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</si>
  <si>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</si>
  <si>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</si>
  <si>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</si>
  <si>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</si>
  <si>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</si>
  <si>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</si>
  <si>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</si>
  <si>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</si>
  <si>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</si>
  <si>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</si>
  <si>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</si>
  <si>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</si>
  <si>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</si>
  <si>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</si>
  <si>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</si>
  <si>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</si>
  <si>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</si>
  <si>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</si>
  <si>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</si>
  <si>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</si>
  <si>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</si>
  <si>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</si>
  <si>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</si>
  <si>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</si>
  <si>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</si>
  <si>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</si>
  <si>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</si>
  <si>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</si>
  <si>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</si>
  <si>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</si>
  <si>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</si>
  <si>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</si>
  <si>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</si>
  <si>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</si>
  <si>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</si>
  <si>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</si>
  <si>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</si>
  <si>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</si>
  <si>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</si>
  <si>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</si>
  <si>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</si>
  <si>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</si>
  <si>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</si>
  <si>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</si>
  <si>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</si>
  <si>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</si>
  <si>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</si>
  <si>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</si>
  <si>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</si>
  <si>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</si>
  <si>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</si>
  <si>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</si>
  <si>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</si>
  <si>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</si>
  <si>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</si>
  <si>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</si>
  <si>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</si>
  <si>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</si>
  <si>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</si>
  <si>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</si>
  <si>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</si>
  <si>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</si>
  <si>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</si>
  <si>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</si>
  <si>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</si>
  <si>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</si>
  <si>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</si>
  <si>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</si>
  <si>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</si>
  <si>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</si>
  <si>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</si>
  <si>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</si>
  <si>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</si>
  <si>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</si>
  <si>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</si>
  <si>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</si>
  <si>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</si>
  <si>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</si>
  <si>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</si>
  <si>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</si>
  <si>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</si>
  <si>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</si>
  <si>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</si>
  <si>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</si>
  <si>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</si>
  <si>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</si>
  <si>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</si>
  <si>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</si>
  <si>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</si>
  <si>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</si>
  <si>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</si>
  <si>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</si>
  <si>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</si>
  <si>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</si>
  <si>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</si>
  <si>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</si>
  <si>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</si>
  <si>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</si>
  <si>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</si>
  <si>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</si>
  <si>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</si>
  <si>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</si>
  <si>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</si>
  <si>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</si>
  <si>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</si>
  <si>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</si>
  <si>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</si>
  <si>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</si>
  <si>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</si>
  <si>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</si>
  <si>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</si>
  <si>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</si>
  <si>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</si>
  <si>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</si>
  <si>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</si>
  <si>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</si>
  <si>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</si>
  <si>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</si>
  <si>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</si>
  <si>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</si>
  <si>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</si>
  <si>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</si>
  <si>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</si>
  <si>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</si>
  <si>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</si>
  <si>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</si>
  <si>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</si>
  <si>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</si>
  <si>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</si>
  <si>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</si>
  <si>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</si>
  <si>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</si>
  <si>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</si>
  <si>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</si>
  <si>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</si>
  <si>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</si>
  <si>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</si>
  <si>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</si>
  <si>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</si>
  <si>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</si>
  <si>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</si>
  <si>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</si>
  <si>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</si>
  <si>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</si>
  <si>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</si>
  <si>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</si>
  <si>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</si>
  <si>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</si>
  <si>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</si>
  <si>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</si>
  <si>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</si>
  <si>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</si>
  <si>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</si>
  <si>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</si>
  <si>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</si>
  <si>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</si>
  <si>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</si>
  <si>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</si>
  <si>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</si>
  <si>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비즈니스석</t>
  </si>
  <si>
    <t>일반석</t>
  </si>
  <si>
    <t>할인석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</si>
  <si>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</si>
  <si>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</si>
  <si>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</si>
  <si>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</si>
  <si>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</si>
  <si>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</si>
  <si>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</si>
  <si>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</si>
  <si>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</si>
  <si>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출발일자(월)</t>
  </si>
  <si>
    <t>평균: 기본운임</t>
  </si>
  <si>
    <t>(다중 항목)</t>
  </si>
  <si>
    <t>좌석구분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</si>
  <si>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</si>
  <si>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</si>
  <si>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</si>
  <si>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기본운임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</si>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</sst>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numFmt numFmtId="33" formatCode="_-* #,##0_-;\-* #,##0_-;_-* &quot;-&quot;_-;_-@_-"/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6350</xdr:colOff>
          <xdr:row>2</xdr:row>
          <xdr:rowOff>12700</xdr:rowOff>
        </xdr:from>
        <xdr:to>
          <xdr:col>9</xdr:col>
          <xdr:colOff>6350</xdr:colOff>
          <xdr:row>3</xdr:row>
          <xdr:rowOff>209550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12700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69850</xdr:rowOff>
        </xdr:from>
        <xdr:to>
          <xdr:col>5</xdr:col>
          <xdr:colOff>565150</xdr:colOff>
          <xdr:row>1</xdr:row>
          <xdr:rowOff>165100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유진" refreshedDate="46105.442239467593" backgroundQuery="1" createdVersion="8" refreshedVersion="8" minRefreshableVersion="3" recordCount="0" supportSubquery="1" supportAdvancedDrill="1" xr:uid="{F3EA030A-BEAB-410B-BEB5-ADF856FD8FDE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F38290-1BFA-494D-A706-0BFC08FCA2F0}" name="피벗 테이블4" cacheId="4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0" numFmtId="41"/>
  </dataFields>
  <formats count="1">
    <format dxfId="4">
      <pivotArea outline="0" collapsedLevelsAreSubtotals="1" fieldPosition="0"/>
    </format>
  </format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Q33"/>
  <sheetViews>
    <sheetView topLeftCell="A20" workbookViewId="0">
      <selection activeCell="K12" sqref="K12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9.33203125" bestFit="1" customWidth="1"/>
    <col min="5" max="5" width="11" bestFit="1" customWidth="1"/>
    <col min="6" max="6" width="11.08203125" bestFit="1" customWidth="1"/>
    <col min="7" max="7" width="9" bestFit="1" customWidth="1"/>
    <col min="9" max="9" width="3.25" customWidth="1"/>
    <col min="12" max="12" width="11.08203125" bestFit="1" customWidth="1"/>
  </cols>
  <sheetData>
    <row r="2" spans="1:17" x14ac:dyDescent="0.45">
      <c r="A2" t="s">
        <v>59</v>
      </c>
    </row>
    <row r="3" spans="1:17" x14ac:dyDescent="0.45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7" x14ac:dyDescent="0.45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 FIND("07",$A4)&gt;=1)</f>
        <v>1</v>
      </c>
    </row>
    <row r="5" spans="1:17" x14ac:dyDescent="0.45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7" x14ac:dyDescent="0.45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134</v>
      </c>
      <c r="N6" s="1" t="s">
        <v>61</v>
      </c>
      <c r="O6" s="1" t="s">
        <v>66</v>
      </c>
      <c r="P6" s="1" t="s">
        <v>146</v>
      </c>
      <c r="Q6" s="1" t="s">
        <v>67</v>
      </c>
    </row>
    <row r="7" spans="1:17" x14ac:dyDescent="0.45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5">
        <v>422000</v>
      </c>
      <c r="N7" s="1" t="s">
        <v>64</v>
      </c>
      <c r="O7" s="12">
        <v>44989</v>
      </c>
      <c r="P7" s="21">
        <v>0.78472222222222221</v>
      </c>
      <c r="Q7" s="1" t="s">
        <v>127</v>
      </c>
    </row>
    <row r="8" spans="1:17" x14ac:dyDescent="0.45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5">
        <v>315000</v>
      </c>
      <c r="N8" s="1" t="s">
        <v>62</v>
      </c>
      <c r="O8" s="12">
        <v>45129</v>
      </c>
      <c r="P8" s="21">
        <v>0.63888888888888895</v>
      </c>
      <c r="Q8" s="1" t="s">
        <v>127</v>
      </c>
    </row>
    <row r="9" spans="1:17" x14ac:dyDescent="0.45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5">
        <v>446000</v>
      </c>
      <c r="N9" s="1" t="s">
        <v>64</v>
      </c>
      <c r="O9" s="12">
        <v>44964</v>
      </c>
      <c r="P9" s="21">
        <v>0.99305555555555547</v>
      </c>
      <c r="Q9" s="1" t="s">
        <v>129</v>
      </c>
    </row>
    <row r="10" spans="1:17" x14ac:dyDescent="0.45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7" x14ac:dyDescent="0.45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7" x14ac:dyDescent="0.45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7" x14ac:dyDescent="0.45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7" x14ac:dyDescent="0.45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7" x14ac:dyDescent="0.45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7" x14ac:dyDescent="0.45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5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5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5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5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5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5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5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5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5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5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5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5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5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5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5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5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5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5" priority="1">
      <formula>AND($F4&gt;=DATE(2023,6,1), $G4&gt;12/24, 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topLeftCell="A7" workbookViewId="0">
      <selection activeCell="J12" sqref="J12"/>
    </sheetView>
  </sheetViews>
  <sheetFormatPr defaultRowHeight="17" x14ac:dyDescent="0.45"/>
  <cols>
    <col min="1" max="1" width="7.75" customWidth="1"/>
    <col min="2" max="2" width="7.33203125" customWidth="1"/>
    <col min="3" max="3" width="9" bestFit="1" customWidth="1"/>
    <col min="4" max="4" width="11" bestFit="1" customWidth="1"/>
    <col min="5" max="5" width="9.33203125" bestFit="1" customWidth="1"/>
    <col min="6" max="6" width="11" bestFit="1" customWidth="1"/>
    <col min="7" max="7" width="11.08203125" bestFit="1" customWidth="1"/>
    <col min="8" max="8" width="11" bestFit="1" customWidth="1"/>
    <col min="9" max="9" width="9.75" bestFit="1" customWidth="1"/>
    <col min="10" max="10" width="11.08203125" bestFit="1" customWidth="1"/>
  </cols>
  <sheetData>
    <row r="1" spans="1:10" x14ac:dyDescent="0.45">
      <c r="A1" s="6" t="s">
        <v>188</v>
      </c>
      <c r="B1" s="7"/>
      <c r="C1" s="7"/>
      <c r="D1" s="8"/>
      <c r="F1" t="s">
        <v>1</v>
      </c>
    </row>
    <row r="2" spans="1:10" x14ac:dyDescent="0.45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5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 cm="1">
        <f t="array" ref="H3">COUNT(IF(($C$12:$C$35&gt;=$F3)*($C$12:$C$35&lt;=$G3),1))&amp;"세대"</f>
        <v>4세대</v>
      </c>
    </row>
    <row r="4" spans="1:10" x14ac:dyDescent="0.45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 cm="1">
        <f t="array" ref="H4">COUNT(IF(($C$12:$C$35&gt;=$F4)*($C$12:$C$35&lt;=$G4),1))&amp;"세대"</f>
        <v>10세대</v>
      </c>
    </row>
    <row r="5" spans="1:10" x14ac:dyDescent="0.45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 cm="1">
        <f t="array" ref="H5">COUNT(IF(($C$12:$C$35&gt;=$F5)*($C$12:$C$35&lt;=$G5),1))&amp;"세대"</f>
        <v>5세대</v>
      </c>
    </row>
    <row r="6" spans="1:10" x14ac:dyDescent="0.45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 cm="1">
        <f t="array" ref="H6">COUNT(IF(($C$12:$C$35&gt;=$F6)*($C$12:$C$35&lt;=$G6),1))&amp;"세대"</f>
        <v>4세대</v>
      </c>
    </row>
    <row r="7" spans="1:10" x14ac:dyDescent="0.45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 cm="1">
        <f t="array" ref="H7">COUNT(IF(($C$12:$C$35&gt;=$F7)*($C$12:$C$35&lt;=$G7),1))&amp;"세대"</f>
        <v>1세대</v>
      </c>
    </row>
    <row r="8" spans="1:10" x14ac:dyDescent="0.45">
      <c r="A8" s="13"/>
      <c r="B8" s="13"/>
      <c r="C8" s="14"/>
      <c r="F8" s="26" t="s">
        <v>16</v>
      </c>
      <c r="G8" s="27"/>
      <c r="H8" s="4" cm="1">
        <f t="array" ref="H8">AVERAGE(IF($C$12:$C$35&gt;=LARGE($C$12:$C$35,4), $C$12:$C$35))</f>
        <v>490.5</v>
      </c>
    </row>
    <row r="10" spans="1:10" x14ac:dyDescent="0.45">
      <c r="A10" t="s">
        <v>5</v>
      </c>
      <c r="I10" s="10" t="s">
        <v>13</v>
      </c>
      <c r="J10" s="11">
        <v>45071</v>
      </c>
    </row>
    <row r="11" spans="1:10" x14ac:dyDescent="0.45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5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ROUNDUP(VLOOKUP($C12, $A$3:$D$7, 4, TRUE),-2)*MOD($C12,100)</f>
        <v>6900</v>
      </c>
      <c r="G12" s="12">
        <v>45065</v>
      </c>
      <c r="H12" s="1">
        <v>435</v>
      </c>
      <c r="I12" s="12" t="str" cm="1">
        <f t="array" ref="I12">fn연체일(J10,G12)</f>
        <v>정상납부</v>
      </c>
      <c r="J12" s="1" t="str">
        <f>IFERROR(REPT("◁",ABS(($C12-$H12)/100)),REPT("▶",ABS(($C12-$H12)/100)))</f>
        <v/>
      </c>
    </row>
    <row r="13" spans="1:10" x14ac:dyDescent="0.45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ROUNDUP(VLOOKUP($C13, $A$3:$D$7, 4, TRUE),-2)*MOD($C13,100)</f>
        <v>4800</v>
      </c>
      <c r="G13" s="12">
        <v>45052</v>
      </c>
      <c r="H13" s="1">
        <v>124</v>
      </c>
      <c r="I13" s="12" t="str" cm="1">
        <f t="array" ref="I13">fn연체일(J11,G13)</f>
        <v>정상납부</v>
      </c>
      <c r="J13" s="1" t="str">
        <f t="shared" ref="J13:J15" si="1">IFERROR(REPT("▶",ABS(($C13-$H13)/100)), REPT("◁",ABS(($C13-$H13)/100)))</f>
        <v>▶▶</v>
      </c>
    </row>
    <row r="14" spans="1:10" x14ac:dyDescent="0.45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4400</v>
      </c>
      <c r="G14" s="12">
        <v>45056</v>
      </c>
      <c r="H14" s="1">
        <v>387</v>
      </c>
      <c r="I14" s="12" t="str" cm="1">
        <f t="array" ref="I14">fn연체일(J12,G14)</f>
        <v>정상납부</v>
      </c>
      <c r="J14" s="1" t="str">
        <f t="shared" si="1"/>
        <v>▶</v>
      </c>
    </row>
    <row r="15" spans="1:10" x14ac:dyDescent="0.45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11400</v>
      </c>
      <c r="G15" s="12">
        <v>45078</v>
      </c>
      <c r="H15" s="1">
        <v>425</v>
      </c>
      <c r="I15" s="12" t="str" cm="1">
        <f t="array" ref="I15">fn연체일(J13,G15)</f>
        <v>정상납부</v>
      </c>
      <c r="J15" s="1" t="str">
        <f t="shared" si="1"/>
        <v/>
      </c>
    </row>
    <row r="16" spans="1:10" x14ac:dyDescent="0.45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7100</v>
      </c>
      <c r="G16" s="12">
        <v>45047</v>
      </c>
      <c r="H16" s="1">
        <v>194</v>
      </c>
      <c r="I16" s="12" t="str" cm="1">
        <f t="array" ref="I16">fn연체일(J14,G16)</f>
        <v>정상납부</v>
      </c>
      <c r="J16" s="1" t="str">
        <f t="shared" ref="J13:J35" si="2">REPT("▶",ABS(($C16-$H16)/100))</f>
        <v/>
      </c>
    </row>
    <row r="17" spans="1:10" x14ac:dyDescent="0.45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8200</v>
      </c>
      <c r="G17" s="12">
        <v>45073</v>
      </c>
      <c r="H17" s="1">
        <v>292</v>
      </c>
      <c r="I17" s="12" t="str" cm="1">
        <f t="array" ref="I17">fn연체일(J15,G17)</f>
        <v>정상납부</v>
      </c>
      <c r="J17" s="1" t="str">
        <f t="shared" si="2"/>
        <v/>
      </c>
    </row>
    <row r="18" spans="1:10" x14ac:dyDescent="0.45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9600</v>
      </c>
      <c r="G18" s="12">
        <v>45058</v>
      </c>
      <c r="H18" s="1">
        <v>500</v>
      </c>
      <c r="I18" s="12" t="str" cm="1">
        <f t="array" ref="I18">fn연체일(J16,G18)</f>
        <v>정상납부</v>
      </c>
      <c r="J18" s="1" t="str">
        <f t="shared" si="2"/>
        <v>▶</v>
      </c>
    </row>
    <row r="19" spans="1:10" x14ac:dyDescent="0.45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5400</v>
      </c>
      <c r="G19" s="12">
        <v>45065</v>
      </c>
      <c r="H19" s="1">
        <v>161</v>
      </c>
      <c r="I19" s="12" t="str" cm="1">
        <f t="array" ref="I19">fn연체일(J17,G19)</f>
        <v>정상납부</v>
      </c>
      <c r="J19" s="1" t="str">
        <f t="shared" si="2"/>
        <v/>
      </c>
    </row>
    <row r="20" spans="1:10" x14ac:dyDescent="0.45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12600</v>
      </c>
      <c r="G20" s="12">
        <v>45061</v>
      </c>
      <c r="H20" s="1">
        <v>501</v>
      </c>
      <c r="I20" s="12" t="str" cm="1">
        <f t="array" ref="I20">fn연체일(J18,G20)</f>
        <v>정상납부</v>
      </c>
      <c r="J20" s="1" t="str">
        <f t="shared" si="2"/>
        <v>▶</v>
      </c>
    </row>
    <row r="21" spans="1:10" x14ac:dyDescent="0.45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22800</v>
      </c>
      <c r="G21" s="12">
        <v>45102</v>
      </c>
      <c r="H21" s="1">
        <v>252</v>
      </c>
      <c r="I21" s="12" t="str" cm="1">
        <f t="array" ref="I21">fn연체일(J19,G21)</f>
        <v>정상납부</v>
      </c>
      <c r="J21" s="1" t="str">
        <f t="shared" si="2"/>
        <v>▶▶</v>
      </c>
    </row>
    <row r="22" spans="1:10" x14ac:dyDescent="0.45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13000</v>
      </c>
      <c r="G22" s="12">
        <v>45067</v>
      </c>
      <c r="H22" s="1">
        <v>542</v>
      </c>
      <c r="I22" s="12" t="str" cm="1">
        <f t="array" ref="I22">fn연체일(J20,G22)</f>
        <v>정상납부</v>
      </c>
      <c r="J22" s="1" t="str">
        <f t="shared" si="2"/>
        <v>▶</v>
      </c>
    </row>
    <row r="23" spans="1:10" x14ac:dyDescent="0.45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18000</v>
      </c>
      <c r="G23" s="12">
        <v>45088</v>
      </c>
      <c r="H23" s="1">
        <v>350</v>
      </c>
      <c r="I23" s="12" t="str" cm="1">
        <f t="array" ref="I23">fn연체일(J21,G23)</f>
        <v>정상납부</v>
      </c>
      <c r="J23" s="1" t="str">
        <f t="shared" si="2"/>
        <v>▶</v>
      </c>
    </row>
    <row r="24" spans="1:10" x14ac:dyDescent="0.45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5700</v>
      </c>
      <c r="G24" s="12">
        <v>45069</v>
      </c>
      <c r="H24" s="1">
        <v>230</v>
      </c>
      <c r="I24" s="12" t="str" cm="1">
        <f t="array" ref="I24">fn연체일(J22,G24)</f>
        <v>정상납부</v>
      </c>
      <c r="J24" s="1" t="str">
        <f t="shared" si="2"/>
        <v/>
      </c>
    </row>
    <row r="25" spans="1:10" x14ac:dyDescent="0.45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600</v>
      </c>
      <c r="G25" s="12">
        <v>45056</v>
      </c>
      <c r="H25" s="1">
        <v>325</v>
      </c>
      <c r="I25" s="12" t="str" cm="1">
        <f t="array" ref="I25">fn연체일(J23,G25)</f>
        <v>정상납부</v>
      </c>
      <c r="J25" s="1" t="str">
        <f t="shared" si="2"/>
        <v>▶</v>
      </c>
    </row>
    <row r="26" spans="1:10" x14ac:dyDescent="0.45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7400</v>
      </c>
      <c r="G26" s="12">
        <v>45063</v>
      </c>
      <c r="H26" s="1">
        <v>239</v>
      </c>
      <c r="I26" s="12" t="str" cm="1">
        <f t="array" ref="I26">fn연체일(J24,G26)</f>
        <v>정상납부</v>
      </c>
      <c r="J26" s="1" t="str">
        <f t="shared" si="2"/>
        <v/>
      </c>
    </row>
    <row r="27" spans="1:10" x14ac:dyDescent="0.45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16400</v>
      </c>
      <c r="G27" s="12">
        <v>45075</v>
      </c>
      <c r="H27" s="1">
        <v>421</v>
      </c>
      <c r="I27" s="12" t="str" cm="1">
        <f t="array" ref="I27">fn연체일(J25,G27)</f>
        <v>정상납부</v>
      </c>
      <c r="J27" s="1" t="str">
        <f t="shared" si="2"/>
        <v>▶</v>
      </c>
    </row>
    <row r="28" spans="1:10" x14ac:dyDescent="0.45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11400</v>
      </c>
      <c r="G28" s="12">
        <v>45076</v>
      </c>
      <c r="H28" s="1">
        <v>497</v>
      </c>
      <c r="I28" s="12" t="str" cm="1">
        <f t="array" ref="I28">fn연체일(J26,G28)</f>
        <v>정상납부</v>
      </c>
      <c r="J28" s="1" t="str">
        <f t="shared" si="2"/>
        <v>▶▶</v>
      </c>
    </row>
    <row r="29" spans="1:10" x14ac:dyDescent="0.45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3400</v>
      </c>
      <c r="G29" s="12">
        <v>45054</v>
      </c>
      <c r="H29" s="1">
        <v>210</v>
      </c>
      <c r="I29" s="12" t="str" cm="1">
        <f t="array" ref="I29">fn연체일(J27,G29)</f>
        <v>정상납부</v>
      </c>
      <c r="J29" s="1" t="str">
        <f t="shared" si="2"/>
        <v/>
      </c>
    </row>
    <row r="30" spans="1:10" x14ac:dyDescent="0.45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44000</v>
      </c>
      <c r="G30" s="12">
        <v>45066</v>
      </c>
      <c r="H30" s="1">
        <v>481</v>
      </c>
      <c r="I30" s="12" t="str" cm="1">
        <f t="array" ref="I30">fn연체일(J28,G30)</f>
        <v>정상납부</v>
      </c>
      <c r="J30" s="1" t="str">
        <f t="shared" si="2"/>
        <v>▶</v>
      </c>
    </row>
    <row r="31" spans="1:10" x14ac:dyDescent="0.45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18400</v>
      </c>
      <c r="G31" s="12">
        <v>45071</v>
      </c>
      <c r="H31" s="1">
        <v>590</v>
      </c>
      <c r="I31" s="12" t="str" cm="1">
        <f t="array" ref="I31">fn연체일(J29,G31)</f>
        <v>정상납부</v>
      </c>
      <c r="J31" s="1" t="str">
        <f t="shared" si="2"/>
        <v>▶▶</v>
      </c>
    </row>
    <row r="32" spans="1:10" x14ac:dyDescent="0.45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4000</v>
      </c>
      <c r="G32" s="12">
        <v>45049</v>
      </c>
      <c r="H32" s="1">
        <v>192</v>
      </c>
      <c r="I32" s="12" t="str" cm="1">
        <f t="array" ref="I32">fn연체일(J30,G32)</f>
        <v>정상납부</v>
      </c>
      <c r="J32" s="1" t="str">
        <f t="shared" si="2"/>
        <v/>
      </c>
    </row>
    <row r="33" spans="1:10" x14ac:dyDescent="0.45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8800</v>
      </c>
      <c r="G33" s="12">
        <v>45076</v>
      </c>
      <c r="H33" s="1">
        <v>395</v>
      </c>
      <c r="I33" s="12" t="str" cm="1">
        <f t="array" ref="I33">fn연체일(J31,G33)</f>
        <v>정상납부</v>
      </c>
      <c r="J33" s="1" t="str">
        <f t="shared" si="2"/>
        <v>▶</v>
      </c>
    </row>
    <row r="34" spans="1:10" x14ac:dyDescent="0.45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13200</v>
      </c>
      <c r="G34" s="12">
        <v>45067</v>
      </c>
      <c r="H34" s="1">
        <v>275</v>
      </c>
      <c r="I34" s="12" t="str" cm="1">
        <f t="array" ref="I34">fn연체일(J32,G34)</f>
        <v>정상납부</v>
      </c>
      <c r="J34" s="1" t="str">
        <f t="shared" si="2"/>
        <v/>
      </c>
    </row>
    <row r="35" spans="1:10" x14ac:dyDescent="0.45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1400</v>
      </c>
      <c r="G35" s="12">
        <v>45057</v>
      </c>
      <c r="H35" s="1">
        <v>154</v>
      </c>
      <c r="I35" s="12" t="str" cm="1">
        <f t="array" ref="I35">fn연체일(J33,G35)</f>
        <v>정상납부</v>
      </c>
      <c r="J35" s="1" t="str">
        <f t="shared" si="2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B5" sqref="B5:D12"/>
    </sheetView>
  </sheetViews>
  <sheetFormatPr defaultRowHeight="17" x14ac:dyDescent="0.45"/>
  <cols>
    <col min="1" max="1" width="14.08203125" bestFit="1" customWidth="1"/>
    <col min="2" max="2" width="12.58203125" bestFit="1" customWidth="1"/>
    <col min="3" max="4" width="9.83203125" bestFit="1" customWidth="1"/>
    <col min="5" max="5" width="12.33203125" bestFit="1" customWidth="1"/>
    <col min="6" max="6" width="8.9140625" bestFit="1" customWidth="1"/>
  </cols>
  <sheetData>
    <row r="1" spans="1:4" x14ac:dyDescent="0.45">
      <c r="A1" s="31" t="s">
        <v>191</v>
      </c>
      <c r="B1" t="s" vm="1">
        <v>206</v>
      </c>
    </row>
    <row r="3" spans="1:4" x14ac:dyDescent="0.45">
      <c r="A3" s="31" t="s">
        <v>205</v>
      </c>
      <c r="B3" s="31" t="s">
        <v>203</v>
      </c>
    </row>
    <row r="4" spans="1:4" x14ac:dyDescent="0.45">
      <c r="A4" s="31" t="s">
        <v>204</v>
      </c>
      <c r="B4" t="s">
        <v>192</v>
      </c>
      <c r="C4" t="s">
        <v>193</v>
      </c>
      <c r="D4" t="s">
        <v>194</v>
      </c>
    </row>
    <row r="5" spans="1:4" x14ac:dyDescent="0.45">
      <c r="A5" t="s">
        <v>196</v>
      </c>
      <c r="B5" s="32">
        <v>322000</v>
      </c>
      <c r="C5" s="32"/>
      <c r="D5" s="32"/>
    </row>
    <row r="6" spans="1:4" x14ac:dyDescent="0.45">
      <c r="A6" t="s">
        <v>197</v>
      </c>
      <c r="B6" s="32"/>
      <c r="C6" s="32">
        <v>446000</v>
      </c>
      <c r="D6" s="32"/>
    </row>
    <row r="7" spans="1:4" x14ac:dyDescent="0.45">
      <c r="A7" t="s">
        <v>198</v>
      </c>
      <c r="B7" s="32">
        <v>53000</v>
      </c>
      <c r="C7" s="32"/>
      <c r="D7" s="32"/>
    </row>
    <row r="8" spans="1:4" x14ac:dyDescent="0.45">
      <c r="A8" t="s">
        <v>199</v>
      </c>
      <c r="B8" s="32"/>
      <c r="C8" s="32"/>
      <c r="D8" s="32">
        <v>174000</v>
      </c>
    </row>
    <row r="9" spans="1:4" x14ac:dyDescent="0.45">
      <c r="A9" t="s">
        <v>200</v>
      </c>
      <c r="B9" s="32">
        <v>243000</v>
      </c>
      <c r="C9" s="32"/>
      <c r="D9" s="32"/>
    </row>
    <row r="10" spans="1:4" x14ac:dyDescent="0.45">
      <c r="A10" t="s">
        <v>201</v>
      </c>
      <c r="B10" s="32"/>
      <c r="C10" s="32">
        <v>54000</v>
      </c>
      <c r="D10" s="32">
        <v>179000</v>
      </c>
    </row>
    <row r="11" spans="1:4" x14ac:dyDescent="0.45">
      <c r="A11" t="s">
        <v>202</v>
      </c>
      <c r="B11" s="32"/>
      <c r="C11" s="32"/>
      <c r="D11" s="32">
        <v>136000</v>
      </c>
    </row>
    <row r="12" spans="1:4" x14ac:dyDescent="0.45">
      <c r="A12" t="s">
        <v>195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O13" sqref="O13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10.5" customWidth="1"/>
    <col min="5" max="5" width="11.08203125" bestFit="1" customWidth="1"/>
    <col min="6" max="6" width="9.33203125" bestFit="1" customWidth="1"/>
    <col min="7" max="7" width="8.25" customWidth="1"/>
    <col min="8" max="8" width="1" customWidth="1"/>
    <col min="9" max="9" width="10.33203125" customWidth="1"/>
    <col min="10" max="10" width="9.33203125" bestFit="1" customWidth="1"/>
  </cols>
  <sheetData>
    <row r="2" spans="1:10" x14ac:dyDescent="0.45">
      <c r="A2" t="s">
        <v>143</v>
      </c>
      <c r="I2" t="s">
        <v>1</v>
      </c>
    </row>
    <row r="3" spans="1:10" x14ac:dyDescent="0.45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211</v>
      </c>
    </row>
    <row r="4" spans="1:10" x14ac:dyDescent="0.45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208</v>
      </c>
      <c r="J4" s="20">
        <v>228571.42857142858</v>
      </c>
    </row>
    <row r="5" spans="1:10" x14ac:dyDescent="0.45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209</v>
      </c>
      <c r="J5" s="20">
        <v>242125</v>
      </c>
    </row>
    <row r="6" spans="1:10" x14ac:dyDescent="0.45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210</v>
      </c>
      <c r="J6" s="20">
        <v>290125</v>
      </c>
    </row>
    <row r="7" spans="1:10" x14ac:dyDescent="0.45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5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5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5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5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5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5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5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5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5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5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5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5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5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5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5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5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5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5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5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5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5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5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5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5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5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5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3"/>
    <sortCondition descending="1" sortBy="fontColor" ref="C4:C33" dxfId="2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L6" sqref="L6"/>
    </sheetView>
  </sheetViews>
  <sheetFormatPr defaultRowHeight="17" x14ac:dyDescent="0.45"/>
  <cols>
    <col min="6" max="6" width="10.83203125" bestFit="1" customWidth="1"/>
    <col min="8" max="8" width="2" customWidth="1"/>
    <col min="13" max="13" width="9.33203125" customWidth="1"/>
    <col min="14" max="14" width="10" customWidth="1"/>
    <col min="15" max="15" width="11.08203125" customWidth="1"/>
    <col min="16" max="16" width="9.08203125" customWidth="1"/>
    <col min="18" max="18" width="11" customWidth="1"/>
  </cols>
  <sheetData>
    <row r="2" spans="1:7" x14ac:dyDescent="0.45">
      <c r="A2" t="s">
        <v>17</v>
      </c>
    </row>
    <row r="3" spans="1:7" x14ac:dyDescent="0.45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5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5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5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5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5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5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5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5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5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5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5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5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5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5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5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5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5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5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5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5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6350</xdr:colOff>
                    <xdr:row>2</xdr:row>
                    <xdr:rowOff>12700</xdr:rowOff>
                  </from>
                  <to>
                    <xdr:col>9</xdr:col>
                    <xdr:colOff>6350</xdr:colOff>
                    <xdr:row>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12700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10" workbookViewId="0">
      <selection activeCell="K18" sqref="K18"/>
    </sheetView>
  </sheetViews>
  <sheetFormatPr defaultRowHeight="17" x14ac:dyDescent="0.45"/>
  <cols>
    <col min="1" max="1" width="11.08203125" customWidth="1"/>
  </cols>
  <sheetData>
    <row r="2" spans="1:5" x14ac:dyDescent="0.45">
      <c r="A2" t="s">
        <v>50</v>
      </c>
    </row>
    <row r="3" spans="1:5" x14ac:dyDescent="0.45">
      <c r="E3" t="s">
        <v>144</v>
      </c>
    </row>
    <row r="4" spans="1:5" x14ac:dyDescent="0.45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5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5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5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" x14ac:dyDescent="0.45"/>
  <cols>
    <col min="1" max="1" width="11" bestFit="1" customWidth="1"/>
    <col min="2" max="2" width="12.5" customWidth="1"/>
    <col min="3" max="3" width="10" customWidth="1"/>
    <col min="4" max="4" width="11.08203125" customWidth="1"/>
    <col min="6" max="6" width="11" customWidth="1"/>
    <col min="7" max="7" width="2.58203125" customWidth="1"/>
  </cols>
  <sheetData>
    <row r="2" spans="1:9" x14ac:dyDescent="0.45">
      <c r="A2" t="s">
        <v>17</v>
      </c>
      <c r="B2" t="s">
        <v>212</v>
      </c>
      <c r="H2" t="s">
        <v>59</v>
      </c>
    </row>
    <row r="3" spans="1:9" x14ac:dyDescent="0.45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5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5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5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5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5">
      <c r="A8" s="4"/>
      <c r="B8" s="4"/>
      <c r="C8" s="4"/>
      <c r="D8" s="4"/>
      <c r="E8" s="4"/>
      <c r="F8" s="23"/>
    </row>
    <row r="9" spans="1:9" x14ac:dyDescent="0.45">
      <c r="A9" s="4"/>
      <c r="B9" s="4"/>
      <c r="C9" s="4"/>
      <c r="D9" s="4"/>
      <c r="E9" s="4"/>
      <c r="F9" s="23"/>
    </row>
    <row r="10" spans="1:9" x14ac:dyDescent="0.45">
      <c r="A10" s="4"/>
      <c r="B10" s="4"/>
      <c r="C10" s="4"/>
      <c r="D10" s="4"/>
      <c r="E10" s="4"/>
      <c r="F10" s="23"/>
    </row>
    <row r="11" spans="1:9" x14ac:dyDescent="0.45">
      <c r="A11" s="4"/>
      <c r="B11" s="4"/>
      <c r="C11" s="4"/>
      <c r="D11" s="4"/>
      <c r="E11" s="4"/>
      <c r="F11" s="23"/>
    </row>
    <row r="12" spans="1:9" x14ac:dyDescent="0.45">
      <c r="A12" s="4"/>
      <c r="B12" s="4"/>
      <c r="C12" s="4"/>
      <c r="D12" s="4"/>
      <c r="E12" s="4"/>
      <c r="F12" s="23"/>
    </row>
    <row r="13" spans="1:9" x14ac:dyDescent="0.45">
      <c r="A13" s="4"/>
      <c r="B13" s="4"/>
      <c r="C13" s="4"/>
      <c r="D13" s="4"/>
      <c r="E13" s="4"/>
      <c r="F13" s="23"/>
    </row>
    <row r="14" spans="1:9" x14ac:dyDescent="0.45">
      <c r="A14" s="4"/>
      <c r="B14" s="4"/>
      <c r="C14" s="4"/>
      <c r="D14" s="4"/>
      <c r="E14" s="4"/>
      <c r="F14" s="23"/>
    </row>
    <row r="15" spans="1:9" x14ac:dyDescent="0.45">
      <c r="A15" s="4"/>
      <c r="B15" s="4"/>
      <c r="C15" s="4"/>
      <c r="D15" s="4"/>
      <c r="E15" s="4"/>
      <c r="F15" s="23"/>
    </row>
    <row r="16" spans="1:9" x14ac:dyDescent="0.45">
      <c r="A16" s="4"/>
      <c r="B16" s="4"/>
      <c r="C16" s="4"/>
      <c r="D16" s="4"/>
      <c r="E16" s="4"/>
      <c r="F16" s="23"/>
    </row>
    <row r="17" spans="1:6" x14ac:dyDescent="0.45">
      <c r="A17" s="4"/>
      <c r="B17" s="4"/>
      <c r="C17" s="4"/>
      <c r="D17" s="4"/>
      <c r="E17" s="4"/>
      <c r="F17" s="23"/>
    </row>
    <row r="18" spans="1:6" x14ac:dyDescent="0.45">
      <c r="A18" s="4"/>
      <c r="B18" s="4"/>
      <c r="C18" s="4"/>
      <c r="D18" s="4"/>
      <c r="E18" s="4"/>
      <c r="F18" s="23"/>
    </row>
    <row r="19" spans="1:6" x14ac:dyDescent="0.45">
      <c r="A19" s="4"/>
      <c r="B19" s="4"/>
      <c r="C19" s="4"/>
      <c r="D19" s="4"/>
      <c r="E19" s="4"/>
      <c r="F19" s="23"/>
    </row>
    <row r="20" spans="1:6" x14ac:dyDescent="0.45">
      <c r="A20" s="4"/>
      <c r="B20" s="4"/>
      <c r="C20" s="4"/>
      <c r="D20" s="4"/>
      <c r="E20" s="4"/>
      <c r="F20" s="23"/>
    </row>
    <row r="21" spans="1:6" x14ac:dyDescent="0.45">
      <c r="A21" s="4"/>
      <c r="B21" s="4"/>
      <c r="C21" s="4"/>
      <c r="D21" s="4"/>
      <c r="E21" s="4"/>
      <c r="F21" s="23"/>
    </row>
    <row r="22" spans="1:6" x14ac:dyDescent="0.45">
      <c r="A22" s="4"/>
      <c r="B22" s="4"/>
      <c r="C22" s="4"/>
      <c r="D22" s="4"/>
      <c r="E22" s="4"/>
      <c r="F22" s="23"/>
    </row>
    <row r="23" spans="1:6" x14ac:dyDescent="0.45">
      <c r="A23" s="4"/>
      <c r="B23" s="4"/>
      <c r="C23" s="4"/>
      <c r="D23" s="4"/>
      <c r="E23" s="4"/>
      <c r="F23" s="23"/>
    </row>
    <row r="24" spans="1:6" x14ac:dyDescent="0.45">
      <c r="A24" s="4"/>
      <c r="B24" s="4"/>
      <c r="C24" s="4"/>
      <c r="D24" s="4"/>
      <c r="E24" s="4"/>
      <c r="F24" s="23"/>
    </row>
    <row r="25" spans="1:6" x14ac:dyDescent="0.45">
      <c r="A25" s="4"/>
      <c r="B25" s="4"/>
      <c r="C25" s="4"/>
      <c r="D25" s="4"/>
      <c r="E25" s="4"/>
      <c r="F25" s="23"/>
    </row>
    <row r="26" spans="1:6" x14ac:dyDescent="0.45">
      <c r="A26" s="4"/>
      <c r="B26" s="4"/>
      <c r="C26" s="4"/>
      <c r="D26" s="4"/>
      <c r="E26" s="4"/>
      <c r="F26" s="23"/>
    </row>
    <row r="27" spans="1:6" x14ac:dyDescent="0.45">
      <c r="A27" s="4"/>
      <c r="B27" s="4"/>
      <c r="C27" s="4"/>
      <c r="D27" s="4"/>
      <c r="E27" s="4"/>
      <c r="F27" s="23"/>
    </row>
    <row r="28" spans="1:6" x14ac:dyDescent="0.45">
      <c r="A28" s="4"/>
      <c r="B28" s="4"/>
      <c r="C28" s="4"/>
      <c r="D28" s="4"/>
      <c r="E28" s="4"/>
      <c r="F28" s="23"/>
    </row>
    <row r="29" spans="1:6" x14ac:dyDescent="0.45">
      <c r="A29" s="4"/>
      <c r="B29" s="4"/>
      <c r="C29" s="4"/>
      <c r="D29" s="4"/>
      <c r="E29" s="4"/>
      <c r="F29" s="23"/>
    </row>
    <row r="30" spans="1:6" x14ac:dyDescent="0.45">
      <c r="A30" s="4"/>
      <c r="B30" s="4"/>
      <c r="C30" s="4"/>
      <c r="D30" s="4"/>
      <c r="E30" s="4"/>
      <c r="F30" s="23"/>
    </row>
    <row r="31" spans="1:6" x14ac:dyDescent="0.45">
      <c r="A31" s="4"/>
      <c r="B31" s="4"/>
      <c r="C31" s="4"/>
      <c r="D31" s="4"/>
      <c r="E31" s="4"/>
      <c r="F31" s="23"/>
    </row>
    <row r="32" spans="1:6" x14ac:dyDescent="0.45">
      <c r="A32" s="4"/>
      <c r="B32" s="4"/>
      <c r="C32" s="4"/>
      <c r="D32" s="4"/>
      <c r="E32" s="4"/>
      <c r="F32" s="23"/>
    </row>
    <row r="33" spans="1:6" x14ac:dyDescent="0.45">
      <c r="A33" s="4"/>
      <c r="B33" s="4"/>
      <c r="C33" s="4"/>
      <c r="D33" s="4"/>
      <c r="E33" s="4"/>
      <c r="F33" s="23"/>
    </row>
    <row r="34" spans="1:6" x14ac:dyDescent="0.45">
      <c r="A34" s="4"/>
      <c r="B34" s="4"/>
      <c r="C34" s="4"/>
      <c r="D34" s="4"/>
      <c r="E34" s="4"/>
      <c r="F34" s="23"/>
    </row>
    <row r="35" spans="1:6" x14ac:dyDescent="0.45">
      <c r="A35" s="4"/>
      <c r="B35" s="4"/>
      <c r="C35" s="4"/>
      <c r="D35" s="4"/>
      <c r="E35" s="4"/>
      <c r="F35" s="23"/>
    </row>
    <row r="36" spans="1:6" x14ac:dyDescent="0.45">
      <c r="A36" s="4"/>
      <c r="B36" s="4"/>
      <c r="C36" s="4"/>
      <c r="D36" s="4"/>
      <c r="E36" s="4"/>
      <c r="F36" s="23"/>
    </row>
    <row r="37" spans="1:6" x14ac:dyDescent="0.45">
      <c r="A37" s="4"/>
      <c r="B37" s="4"/>
      <c r="C37" s="4"/>
      <c r="D37" s="4"/>
      <c r="E37" s="4"/>
      <c r="F37" s="23"/>
    </row>
    <row r="38" spans="1:6" x14ac:dyDescent="0.45">
      <c r="A38" s="4"/>
      <c r="B38" s="4"/>
      <c r="C38" s="4"/>
      <c r="D38" s="4"/>
      <c r="E38" s="4"/>
      <c r="F38" s="23"/>
    </row>
    <row r="39" spans="1:6" x14ac:dyDescent="0.45">
      <c r="A39" s="4"/>
      <c r="B39" s="4"/>
      <c r="C39" s="4"/>
      <c r="D39" s="4"/>
      <c r="E39" s="4"/>
      <c r="F39" s="23"/>
    </row>
    <row r="40" spans="1:6" x14ac:dyDescent="0.45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69850</xdr:rowOff>
              </from>
              <to>
                <xdr:col>5</xdr:col>
                <xdr:colOff>590550</xdr:colOff>
                <xdr:row>1</xdr:row>
                <xdr:rowOff>158750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유진 김</cp:lastModifiedBy>
  <cp:lastPrinted>2023-06-16T06:52:19Z</cp:lastPrinted>
  <dcterms:created xsi:type="dcterms:W3CDTF">2023-01-31T07:13:44Z</dcterms:created>
  <dcterms:modified xsi:type="dcterms:W3CDTF">2026-03-24T02:04:31Z</dcterms:modified>
</cp:coreProperties>
</file>