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3CE9483-1D75-4805-BA11-EF6C02BA9D4A}" xr6:coauthVersionLast="36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3" l="1"/>
  <c r="H36" i="3" l="1" a="1"/>
  <c r="H36" i="3"/>
  <c r="H37" i="3" a="1"/>
  <c r="H37" i="3"/>
  <c r="I37" i="3" a="1"/>
  <c r="I37" i="3"/>
  <c r="J37" i="3" a="1"/>
  <c r="J37" i="3"/>
  <c r="H38" i="3" a="1"/>
  <c r="H38" i="3" s="1"/>
  <c r="I38" i="3" a="1"/>
  <c r="I38" i="3"/>
  <c r="J38" i="3" a="1"/>
  <c r="J38" i="3" s="1"/>
  <c r="H39" i="3" a="1"/>
  <c r="H39" i="3"/>
  <c r="I39" i="3" a="1"/>
  <c r="I39" i="3" s="1"/>
  <c r="J39" i="3" a="1"/>
  <c r="J39" i="3" s="1"/>
  <c r="I36" i="3" a="1"/>
  <c r="I36" i="3"/>
  <c r="J36" i="3" a="1"/>
  <c r="J36" i="3"/>
  <c r="B45" i="3" a="1"/>
  <c r="B45" i="3" s="1"/>
  <c r="C45" i="3" a="1"/>
  <c r="C45" i="3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/>
  <c r="D44" i="3" a="1"/>
  <c r="D44" i="3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4" i="3"/>
  <c r="G5" i="3"/>
  <c r="G6" i="3"/>
  <c r="G7" i="3"/>
  <c r="G8" i="3"/>
  <c r="G9" i="3"/>
  <c r="G10" i="3"/>
  <c r="G11" i="3"/>
  <c r="G3" i="3"/>
  <c r="D7" i="1"/>
  <c r="I6" i="3"/>
  <c r="I26" i="3"/>
  <c r="I8" i="3"/>
  <c r="I29" i="3"/>
  <c r="I11" i="3"/>
  <c r="I7" i="3"/>
  <c r="I27" i="3"/>
  <c r="I28" i="3"/>
  <c r="I9" i="3"/>
  <c r="I12" i="3"/>
  <c r="I32" i="3"/>
  <c r="I13" i="3"/>
  <c r="I14" i="3"/>
  <c r="I15" i="3"/>
  <c r="I16" i="3"/>
  <c r="I17" i="3"/>
  <c r="I18" i="3"/>
  <c r="I19" i="3"/>
  <c r="I20" i="3"/>
  <c r="I21" i="3"/>
  <c r="I22" i="3"/>
  <c r="I23" i="3"/>
  <c r="I4" i="3"/>
  <c r="I24" i="3"/>
  <c r="I5" i="3"/>
  <c r="I25" i="3"/>
  <c r="I10" i="3"/>
  <c r="I30" i="3"/>
  <c r="I31" i="3"/>
  <c r="I3" i="3"/>
  <c r="A35" i="4" l="1"/>
  <c r="B5" i="1" l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2C6813-91BC-4780-BD05-A4AA7488553F}" name="MS Access Database_Query" type="1" refreshedVersion="6">
    <dbPr connection="DSN=MS Access Database;DBQ=C:\2026_컴활1급_실기_총정리(20251021)\길벗컴활1급총정리\기출\09회\대출관리.accdb;DefaultDir=C:\2026_컴활1급_실기_총정리(20251021)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<sst xmlns="http://schemas.openxmlformats.org/spreadsheetml/2006/main" count="345" uniqueCount="220">
  <si>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</si>
  <si>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</si>
  <si>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</si>
  <si>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</si>
  <si>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</si>
  <si>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</si>
  <si>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</si>
  <si>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</si>
  <si>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</si>
  <si>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</si>
  <si>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</si>
  <si>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</si>
  <si>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</si>
  <si>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</si>
  <si>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</si>
  <si>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</si>
  <si>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</si>
  <si>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</si>
  <si>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</si>
  <si>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</si>
  <si>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</si>
  <si>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</si>
  <si>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</si>
  <si>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</si>
  <si>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</si>
  <si>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</si>
  <si>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</si>
  <si>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</si>
  <si>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</si>
  <si>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</si>
  <si>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</si>
  <si>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</si>
  <si>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</si>
  <si>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</si>
  <si>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</si>
  <si>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</si>
  <si>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</si>
  <si>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</si>
  <si>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</si>
  <si>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</si>
  <si>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</si>
  <si>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</si>
  <si>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</si>
  <si>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</si>
  <si>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</si>
  <si>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</si>
  <si>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</si>
  <si>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</si>
  <si>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</si>
  <si>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</si>
  <si>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</si>
  <si>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</si>
  <si>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</si>
  <si>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</si>
  <si>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</si>
  <si>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</si>
  <si>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</si>
  <si>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</si>
  <si>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</si>
  <si>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</si>
  <si>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</si>
  <si>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</si>
  <si>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</si>
  <si>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</si>
  <si>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</si>
  <si>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</si>
  <si>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</si>
  <si>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</si>
  <si>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</si>
  <si>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</si>
  <si>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</si>
  <si>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</si>
  <si>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</si>
  <si>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</si>
  <si>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</si>
  <si>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</si>
  <si>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</si>
  <si>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</si>
  <si>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</si>
  <si>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</si>
  <si>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</si>
  <si>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</si>
  <si>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</si>
  <si>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</si>
  <si>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</si>
  <si>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</si>
  <si>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</si>
  <si>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</si>
  <si>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</si>
  <si>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</si>
  <si>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</si>
  <si>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</si>
  <si>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</si>
  <si>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</si>
  <si>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</si>
  <si>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</si>
  <si>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</si>
  <si>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</si>
  <si>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</si>
  <si>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</si>
  <si>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</si>
  <si>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</si>
  <si>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</si>
  <si>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</si>
  <si>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</si>
  <si>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</si>
  <si>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</si>
  <si>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</si>
  <si>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</si>
  <si>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</si>
  <si>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</si>
  <si>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</si>
  <si>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</si>
  <si>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</si>
  <si>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</si>
  <si>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</si>
  <si>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</si>
  <si>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</si>
  <si>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</si>
  <si>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</si>
  <si>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</si>
  <si>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</si>
  <si>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</si>
  <si>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</si>
  <si>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</si>
  <si>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</si>
  <si>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</si>
  <si>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</si>
  <si>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</si>
  <si>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</si>
  <si>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</si>
  <si>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</si>
  <si>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</si>
  <si>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</si>
  <si>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</si>
  <si>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</si>
  <si>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</si>
  <si>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</si>
  <si>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</si>
  <si>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</si>
  <si>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</si>
  <si>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</si>
  <si>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</si>
  <si>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</si>
  <si>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</si>
  <si>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</si>
  <si>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</si>
  <si>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</si>
  <si>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</si>
  <si>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</si>
  <si>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</si>
  <si>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</si>
  <si>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</si>
  <si>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</si>
  <si>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</si>
  <si>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</si>
  <si>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</si>
  <si>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</si>
  <si>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</si>
  <si>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</si>
  <si>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</si>
  <si>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</si>
  <si>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</si>
  <si>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</si>
  <si>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</si>
  <si>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</si>
  <si>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</si>
  <si>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</si>
  <si>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</si>
  <si>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</si>
  <si>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</si>
  <si>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</si>
  <si>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</si>
  <si>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</si>
  <si>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</si>
  <si>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</si>
  <si>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</si>
  <si>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</si>
  <si>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</si>
  <si>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</si>
  <si>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</si>
  <si>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</si>
  <si>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</si>
  <si>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</si>
  <si>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</si>
  <si>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</si>
  <si>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</si>
  <si>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</si>
  <si>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</si>
  <si>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</si>
  <si>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</si>
  <si>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</si>
  <si>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</si>
  <si>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</si>
  <si>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</si>
  <si>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</si>
  <si>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</si>
  <si>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</si>
  <si>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</si>
  <si>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</si>
  <si>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</si>
  <si>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</si>
  <si>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</si>
  <si>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</si>
  <si>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</si>
  <si>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</si>
  <si>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</si>
  <si>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</si>
  <si>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</si>
  <si>
    <t>개수 : 대출지점</t>
  </si>
  <si>
    <t>기간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</si>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</sst>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</xdr:row>
      <xdr:rowOff>38100</xdr:rowOff>
    </xdr:from>
    <xdr:to>
      <xdr:col>8</xdr:col>
      <xdr:colOff>847725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62600" y="247650"/>
          <a:ext cx="828675" cy="36195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19050</xdr:colOff>
      <xdr:row>4</xdr:row>
      <xdr:rowOff>38100</xdr:rowOff>
    </xdr:from>
    <xdr:to>
      <xdr:col>8</xdr:col>
      <xdr:colOff>847725</xdr:colOff>
      <xdr:row>5</xdr:row>
      <xdr:rowOff>180975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62600" y="876300"/>
          <a:ext cx="828675" cy="352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22.590180555555" createdVersion="6" refreshedVersion="6" minRefreshableVersion="3" recordCount="30" xr:uid="{111F1088-37EE-4E3D-98F4-DB5314A1435A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7ED2AE-1281-4B4B-8E4F-39279DC1D3EE}" name="피벗 테이블1" cacheId="6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7" workbookViewId="0">
      <selection activeCell="A35" sqref="A35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t="s">
        <v>205</v>
      </c>
      <c r="B37" t="s">
        <v>206</v>
      </c>
      <c r="C37" t="s">
        <v>207</v>
      </c>
      <c r="D37" t="s">
        <v>208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ref="A41:H70">
    <sortCondition descending="1" ref="H41"/>
  </sortState>
  <phoneticPr fontId="1" type="noConversion"/>
  <conditionalFormatting sqref="A3:H32">
    <cfRule type="expression" dxfId="0" priority="1">
      <formula>AND( OR($C3="서울", $C3="경기"),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="85" zoomScaleNormal="85" workbookViewId="0">
      <selection activeCell="H3" sqref="H3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21.6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 + VLOOKUP(B3,$A$37:$E$39,MATCH(E3,$B$35:$E$35,1)+1,FALSE)</f>
        <v>1450</v>
      </c>
      <c r="H3" s="47">
        <f>PMT(IF(B3="일반",4%,3.5%),F3,-E3)</f>
        <v>394966.64072151249</v>
      </c>
      <c r="I3" s="2" t="str">
        <f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 + VLOOKUP(B4,$A$37:$E$39,MATCH(E4,$B$35:$E$35,1)+1,FALSE)</f>
        <v>1100</v>
      </c>
      <c r="H4" s="47">
        <f t="shared" ref="H4:H32" si="1">PMT(IF(B4="일반",4%,3.5%),F4,-E4)</f>
        <v>271856.65803711774</v>
      </c>
      <c r="I4" s="40" t="str">
        <f t="shared" ref="I4:I32" si="2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7">
        <f t="shared" si="1"/>
        <v>196760.49401960711</v>
      </c>
      <c r="I5" s="40" t="str">
        <f t="shared" si="2"/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7">
        <f t="shared" si="1"/>
        <v>258709.87315936986</v>
      </c>
      <c r="I6" s="40" t="str">
        <f t="shared" si="2"/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7">
        <f t="shared" si="1"/>
        <v>462640.79306929075</v>
      </c>
      <c r="I7" s="40" t="str">
        <f t="shared" si="2"/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7">
        <f t="shared" si="1"/>
        <v>1034839.4926374794</v>
      </c>
      <c r="I8" s="40" t="str">
        <f t="shared" si="2"/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7">
        <f t="shared" si="1"/>
        <v>404810.69393562939</v>
      </c>
      <c r="I9" s="40" t="str">
        <f t="shared" si="2"/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7">
        <f t="shared" si="1"/>
        <v>80177.242640437093</v>
      </c>
      <c r="I10" s="40" t="str">
        <f t="shared" si="2"/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7">
        <f t="shared" si="1"/>
        <v>271856.65803711774</v>
      </c>
      <c r="I11" s="40" t="str">
        <f t="shared" si="2"/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7">
        <f t="shared" si="1"/>
        <v>158660.63386142676</v>
      </c>
      <c r="I12" s="40" t="str">
        <f t="shared" si="2"/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7">
        <f t="shared" si="1"/>
        <v>271856.65803711774</v>
      </c>
      <c r="I13" s="40" t="str">
        <f t="shared" si="2"/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7">
        <f t="shared" si="1"/>
        <v>481063.4558426225</v>
      </c>
      <c r="I14" s="40" t="str">
        <f t="shared" si="2"/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7">
        <f t="shared" si="1"/>
        <v>601329.31980327808</v>
      </c>
      <c r="I15" s="40" t="str">
        <f t="shared" si="2"/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7">
        <f t="shared" si="1"/>
        <v>264434.38976904459</v>
      </c>
      <c r="I16" s="40" t="str">
        <f t="shared" si="2"/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7">
        <f t="shared" si="1"/>
        <v>459107.81937908323</v>
      </c>
      <c r="I17" s="40" t="str">
        <f t="shared" si="2"/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7">
        <f t="shared" si="1"/>
        <v>185104.07283833119</v>
      </c>
      <c r="I18" s="40" t="str">
        <f t="shared" si="2"/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7">
        <f t="shared" si="1"/>
        <v>43306.458024682703</v>
      </c>
      <c r="I19" s="40" t="str">
        <f t="shared" si="2"/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7">
        <f t="shared" si="1"/>
        <v>1169274.3666664332</v>
      </c>
      <c r="I20" s="40" t="str">
        <f t="shared" si="2"/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7">
        <f t="shared" si="1"/>
        <v>394966.64072151249</v>
      </c>
      <c r="I21" s="40" t="str">
        <f t="shared" si="2"/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7">
        <f t="shared" si="1"/>
        <v>663027.67684924824</v>
      </c>
      <c r="I22" s="40" t="str">
        <f t="shared" si="2"/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7">
        <f t="shared" si="1"/>
        <v>196760.49401960711</v>
      </c>
      <c r="I23" s="40" t="str">
        <f t="shared" si="2"/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7">
        <f t="shared" si="1"/>
        <v>158660.63386142676</v>
      </c>
      <c r="I24" s="40" t="str">
        <f t="shared" si="2"/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7">
        <f t="shared" si="1"/>
        <v>858199.99221953563</v>
      </c>
      <c r="I25" s="40" t="str">
        <f t="shared" si="2"/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7">
        <f t="shared" si="1"/>
        <v>601329.31980327808</v>
      </c>
      <c r="I26" s="40" t="str">
        <f t="shared" si="2"/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7">
        <f t="shared" si="1"/>
        <v>373636.98156175512</v>
      </c>
      <c r="I27" s="40" t="str">
        <f t="shared" si="2"/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7">
        <f t="shared" si="1"/>
        <v>188722.59022058122</v>
      </c>
      <c r="I28" s="40" t="str">
        <f t="shared" si="2"/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7">
        <f t="shared" si="1"/>
        <v>2179549.0591102382</v>
      </c>
      <c r="I29" s="40" t="str">
        <f t="shared" si="2"/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7">
        <f t="shared" si="1"/>
        <v>105773.75590761783</v>
      </c>
      <c r="I30" s="40" t="str">
        <f t="shared" si="2"/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7">
        <f t="shared" si="1"/>
        <v>311364.15130146255</v>
      </c>
      <c r="I31" s="40" t="str">
        <f t="shared" si="2"/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7">
        <f t="shared" si="1"/>
        <v>867451.48700492014</v>
      </c>
      <c r="I32" s="40" t="str">
        <f t="shared" si="2"/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8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9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(RIGHT($D$3:$D$32,2)="신용")*(LARGE($E$3:$E$32,H$35))</f>
        <v>35000000</v>
      </c>
      <c r="I36" s="14">
        <f t="array" ref="I36">(RIGHT($D$3:$D$32,2)=$G36)*(LARGE($E$3:$E$32,I$35))</f>
        <v>27000000</v>
      </c>
      <c r="J36" s="14">
        <f t="array" ref="J36">(RIGHT($D$3:$D$32,2)=$G36)*(LARGE($E$3:$E$32,J$35))</f>
        <v>15000000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(RIGHT($D$3:$D$32,2)=$G37)*(LARGE($E$3:$E$32,H$35))</f>
        <v>0</v>
      </c>
      <c r="I37" s="14">
        <f t="array" ref="I37">(RIGHT($D$3:$D$32,2)=$G37)*(LARGE($E$3:$E$32,I$35))</f>
        <v>0</v>
      </c>
      <c r="J37" s="14">
        <f t="array" ref="J37">(RIGHT($D$3:$D$32,2)=$G37)*(LARGE($E$3:$E$32,J$35))</f>
        <v>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(RIGHT($D$3:$D$32,2)=$G38)*(LARGE($E$3:$E$32,H$35))</f>
        <v>0</v>
      </c>
      <c r="I38" s="14">
        <f t="array" ref="I38">(RIGHT($D$3:$D$32,2)=$G38)*(LARGE($E$3:$E$32,I$35))</f>
        <v>0</v>
      </c>
      <c r="J38" s="14">
        <f t="array" ref="J38">(RIGHT($D$3:$D$32,2)=$G38)*(LARGE($E$3:$E$32,J$35))</f>
        <v>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(RIGHT($D$3:$D$32,2)=$G39)*(LARGE($E$3:$E$32,H$35))</f>
        <v>0</v>
      </c>
      <c r="I39" s="14">
        <f t="array" ref="I39">(RIGHT($D$3:$D$32,2)=$G39)*(LARGE($E$3:$E$32,I$35))</f>
        <v>0</v>
      </c>
      <c r="J39" s="14">
        <f t="array" ref="J39">(RIGHT($D$3:$D$32,2)=$G39)*(LARGE($E$3:$E$32,J$35))</f>
        <v>0</v>
      </c>
    </row>
    <row r="41" spans="1:10">
      <c r="A41" t="s">
        <v>202</v>
      </c>
    </row>
    <row r="42" spans="1:10">
      <c r="A42" s="50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50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39">
        <f t="array" ref="C44">COUNT(IF((LEFT($A$3:$A$32,1)=C$43)*(YEAR($C$3:$C$32)=$A44),1))</f>
        <v>1</v>
      </c>
      <c r="D44" s="39">
        <f t="array" ref="D44">COUNT(IF((LEFT($A$3:$A$32,1)=D$43)*(YEAR($C$3:$C$32)=$A44),1))</f>
        <v>1</v>
      </c>
      <c r="E44" s="39">
        <f t="array" ref="E44">COUNT(IF((LEFT($A$3:$A$32,1)=E$43)*(YEAR($C$3:$C$32)=$A44),1))</f>
        <v>0</v>
      </c>
    </row>
    <row r="45" spans="1:10">
      <c r="A45" s="2">
        <v>2021</v>
      </c>
      <c r="B45" s="39">
        <f t="array" ref="B45">COUNT(IF((LEFT($A$3:$A$32,1)=B$43)*(YEAR($C$3:$C$32)=$A45),1))</f>
        <v>2</v>
      </c>
      <c r="C45" s="39">
        <f t="array" ref="C45">COUNT(IF((LEFT($A$3:$A$32,1)=C$43)*(YEAR($C$3:$C$32)=$A45),1))</f>
        <v>4</v>
      </c>
      <c r="D45" s="39">
        <f t="array" ref="D45">COUNT(IF((LEFT($A$3:$A$32,1)=D$43)*(YEAR($C$3:$C$32)=$A45),1))</f>
        <v>4</v>
      </c>
      <c r="E45" s="39">
        <f t="array" ref="E45">COUNT(IF((LEFT($A$3:$A$32,1)=E$43)*(YEAR($C$3:$C$32)=$A45),1))</f>
        <v>2</v>
      </c>
    </row>
    <row r="46" spans="1:10">
      <c r="A46" s="2">
        <v>2022</v>
      </c>
      <c r="B46" s="39">
        <f t="array" ref="B46">COUNT(IF((LEFT($A$3:$A$32,1)=B$43)*(YEAR($C$3:$C$32)=$A46),1))</f>
        <v>5</v>
      </c>
      <c r="C46" s="39">
        <f t="array" ref="C46">COUNT(IF((LEFT($A$3:$A$32,1)=C$43)*(YEAR($C$3:$C$32)=$A46),1))</f>
        <v>1</v>
      </c>
      <c r="D46" s="39">
        <f t="array" ref="D46">COUNT(IF((LEFT($A$3:$A$32,1)=D$43)*(YEAR($C$3:$C$32)=$A46),1))</f>
        <v>4</v>
      </c>
      <c r="E46" s="39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10" sqref="C10"/>
    </sheetView>
  </sheetViews>
  <sheetFormatPr defaultRowHeight="16.5"/>
  <cols>
    <col min="1" max="1" width="7.5" bestFit="1" customWidth="1"/>
    <col min="2" max="2" width="14.875" bestFit="1" customWidth="1"/>
    <col min="3" max="3" width="12.375" bestFit="1" customWidth="1"/>
  </cols>
  <sheetData>
    <row r="2" spans="1:3">
      <c r="A2" s="41" t="s">
        <v>210</v>
      </c>
      <c r="B2" s="41" t="s">
        <v>211</v>
      </c>
    </row>
    <row r="3" spans="1:3">
      <c r="A3" t="s">
        <v>213</v>
      </c>
      <c r="B3" t="s">
        <v>209</v>
      </c>
      <c r="C3" s="42">
        <v>1</v>
      </c>
    </row>
    <row r="4" spans="1:3">
      <c r="B4" t="s">
        <v>218</v>
      </c>
      <c r="C4" s="43">
        <v>2500000</v>
      </c>
    </row>
    <row r="5" spans="1:3">
      <c r="A5" t="s">
        <v>214</v>
      </c>
      <c r="B5" t="s">
        <v>209</v>
      </c>
      <c r="C5" s="42">
        <v>8</v>
      </c>
    </row>
    <row r="6" spans="1:3">
      <c r="B6" t="s">
        <v>218</v>
      </c>
      <c r="C6" s="43">
        <v>8625000</v>
      </c>
    </row>
    <row r="7" spans="1:3">
      <c r="A7" t="s">
        <v>215</v>
      </c>
      <c r="B7" t="s">
        <v>209</v>
      </c>
      <c r="C7" s="42">
        <v>13</v>
      </c>
    </row>
    <row r="8" spans="1:3">
      <c r="B8" t="s">
        <v>218</v>
      </c>
      <c r="C8" s="43">
        <v>6230769.230769231</v>
      </c>
    </row>
    <row r="9" spans="1:3">
      <c r="A9" t="s">
        <v>216</v>
      </c>
      <c r="B9" t="s">
        <v>209</v>
      </c>
      <c r="C9" s="42">
        <v>3</v>
      </c>
    </row>
    <row r="10" spans="1:3">
      <c r="B10" t="s">
        <v>218</v>
      </c>
      <c r="C10" s="43">
        <v>10666666.666666666</v>
      </c>
    </row>
    <row r="11" spans="1:3">
      <c r="A11" t="s">
        <v>217</v>
      </c>
      <c r="B11" t="s">
        <v>209</v>
      </c>
      <c r="C11" s="42">
        <v>5</v>
      </c>
    </row>
    <row r="12" spans="1:3">
      <c r="B12" t="s">
        <v>218</v>
      </c>
      <c r="C12" s="43">
        <v>11800000</v>
      </c>
    </row>
    <row r="13" spans="1:3">
      <c r="A13" t="s">
        <v>212</v>
      </c>
      <c r="C13" s="42">
        <v>30</v>
      </c>
    </row>
    <row r="14" spans="1:3">
      <c r="A14" t="s">
        <v>219</v>
      </c>
      <c r="C14" s="43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tabSelected="1" workbookViewId="0">
      <selection activeCell="P23" sqref="P23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2" t="s">
        <v>20</v>
      </c>
      <c r="F6" s="53"/>
      <c r="G6" s="53"/>
      <c r="H6" s="53"/>
      <c r="I6" s="53"/>
      <c r="J6" s="53"/>
      <c r="K6" s="54"/>
    </row>
    <row r="7" spans="1:11">
      <c r="D7" s="44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1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51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51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51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51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51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51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3F495107-5A5C-4C3A-9D84-D299E2EEF843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9" sqref="I9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45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45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45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45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45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45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45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45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45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45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45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45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45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45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45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45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45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45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45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45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R20" sqref="R20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H8" sqref="H8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6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2023-01-09T08:56:00Z</cp:lastPrinted>
  <dcterms:created xsi:type="dcterms:W3CDTF">2021-05-31T11:17:08Z</dcterms:created>
  <dcterms:modified xsi:type="dcterms:W3CDTF">2026-04-10T05:53:43Z</dcterms:modified>
</cp:coreProperties>
</file>