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mile\Desktop\길벗컴활1급총정리\기출\09회\"/>
    </mc:Choice>
  </mc:AlternateContent>
  <xr:revisionPtr revIDLastSave="0" documentId="13_ncr:1_{F2B6B486-C669-4AD7-9589-107BE749E54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eta.YEAR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3" l="1" a="1"/>
  <c r="D44" i="3" s="1"/>
  <c r="C44" i="3" a="1"/>
  <c r="C44" i="3" s="1"/>
  <c r="E44" i="3" a="1"/>
  <c r="E44" i="3" s="1"/>
  <c r="C45" i="3" a="1"/>
  <c r="C45" i="3"/>
  <c r="D45" i="3" a="1"/>
  <c r="D45" i="3" s="1"/>
  <c r="E45" i="3" a="1"/>
  <c r="E45" i="3"/>
  <c r="C46" i="3" a="1"/>
  <c r="C46" i="3" s="1"/>
  <c r="D46" i="3" a="1"/>
  <c r="D46" i="3"/>
  <c r="E46" i="3" a="1"/>
  <c r="E46" i="3" s="1"/>
  <c r="B45" i="3" a="1"/>
  <c r="B45" i="3" s="1"/>
  <c r="B46" i="3" a="1"/>
  <c r="B46" i="3" s="1"/>
  <c r="B44" i="3" a="1"/>
  <c r="B44" i="3" s="1"/>
  <c r="I37" i="3" a="1"/>
  <c r="I37" i="3" s="1"/>
  <c r="J36" i="3" a="1"/>
  <c r="J36" i="3" s="1"/>
  <c r="J37" i="3" a="1"/>
  <c r="J37" i="3"/>
  <c r="J38" i="3" a="1"/>
  <c r="J38" i="3" s="1"/>
  <c r="J39" i="3" a="1"/>
  <c r="J39" i="3"/>
  <c r="I36" i="3" a="1"/>
  <c r="I36" i="3" s="1"/>
  <c r="I38" i="3" a="1"/>
  <c r="I38" i="3" s="1"/>
  <c r="I39" i="3" a="1"/>
  <c r="I39" i="3"/>
  <c r="H37" i="3" a="1"/>
  <c r="H37" i="3" s="1"/>
  <c r="H38" i="3" a="1"/>
  <c r="H38" i="3" s="1"/>
  <c r="H39" i="3" a="1"/>
  <c r="H39" i="3" s="1"/>
  <c r="H36" i="3" a="1"/>
  <c r="H36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D7" i="1" s="1"/>
  <c r="I4" i="3" a="1"/>
  <c r="I8" i="3" a="1"/>
  <c r="I12" i="3" a="1"/>
  <c r="I16" i="3" a="1"/>
  <c r="I20" i="3" a="1"/>
  <c r="I26" i="3" a="1"/>
  <c r="I30" i="3" a="1"/>
  <c r="I10" i="3" a="1"/>
  <c r="I24" i="3" a="1"/>
  <c r="I32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1" i="3" a="1"/>
  <c r="I6" i="3" a="1"/>
  <c r="I14" i="3" a="1"/>
  <c r="I18" i="3" a="1"/>
  <c r="I22" i="3" a="1"/>
  <c r="I28" i="3" a="1"/>
  <c r="I3" i="3" a="1"/>
  <c r="I28" i="3" l="1"/>
  <c r="I22" i="3"/>
  <c r="I18" i="3"/>
  <c r="I14" i="3"/>
  <c r="I6" i="3"/>
  <c r="I31" i="3"/>
  <c r="I29" i="3"/>
  <c r="I27" i="3"/>
  <c r="I25" i="3"/>
  <c r="I23" i="3"/>
  <c r="I21" i="3"/>
  <c r="I19" i="3"/>
  <c r="I17" i="3"/>
  <c r="I15" i="3"/>
  <c r="I13" i="3"/>
  <c r="I11" i="3"/>
  <c r="I9" i="3"/>
  <c r="I7" i="3"/>
  <c r="I5" i="3"/>
  <c r="I32" i="3"/>
  <c r="I24" i="3"/>
  <c r="I10" i="3"/>
  <c r="I30" i="3"/>
  <c r="I26" i="3"/>
  <c r="I20" i="3"/>
  <c r="I16" i="3"/>
  <c r="I12" i="3"/>
  <c r="I8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2AE9F0-2390-4519-AAB2-A94E10ED0F32}" name="MS Access Database_Query" type="1" refreshedVersion="8" background="1">
    <dbPr connection="DSN=MS Access Database;DBQ=C:\Users\smile\Desktop\길벗컴활1급총정리\기출\09회\대출관리.accdb;DefaultDir=C:\Users\smile\Desktop\길벗컴활1급총정리\기출\09회;DriverId=25;FIL=MS Access;MaxBufferSize=2048;PageTimeout=5;" command="SELECT 대출정보.기간, 대출정보.대출금액, 대출정보.대출지점_x000d__x000a_FROM 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<sst xmlns="http://schemas.openxmlformats.org/spreadsheetml/2006/main" count="345" uniqueCount="216">
  <si>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</si>
  <si>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</si>
  <si>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</si>
  <si>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</si>
  <si>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</si>
  <si>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</si>
  <si>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</si>
  <si>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</si>
  <si>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</si>
  <si>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</si>
  <si>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</si>
  <si>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</si>
  <si>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</si>
  <si>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</si>
  <si>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</si>
  <si>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</si>
  <si>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</si>
  <si>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</si>
  <si>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</si>
  <si>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</si>
  <si>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</si>
  <si>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</si>
  <si>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</si>
  <si>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</si>
  <si>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</si>
  <si>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</si>
  <si>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</si>
  <si>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</si>
  <si>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</si>
  <si>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</si>
  <si>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</si>
  <si>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</si>
  <si>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</si>
  <si>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</si>
  <si>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</si>
  <si>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</si>
  <si>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</si>
  <si>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</si>
  <si>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</si>
  <si>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</si>
  <si>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</si>
  <si>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</si>
  <si>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</si>
  <si>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</si>
  <si>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</si>
  <si>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</si>
  <si>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</si>
  <si>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</si>
  <si>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</si>
  <si>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</si>
  <si>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</si>
  <si>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</si>
  <si>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</si>
  <si>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</si>
  <si>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</si>
  <si>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</si>
  <si>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</si>
  <si>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</si>
  <si>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</si>
  <si>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</si>
  <si>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</si>
  <si>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</si>
  <si>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</si>
  <si>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</si>
  <si>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</si>
  <si>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</si>
  <si>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</si>
  <si>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</si>
  <si>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</si>
  <si>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</si>
  <si>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</si>
  <si>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</si>
  <si>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</si>
  <si>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</si>
  <si>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</si>
  <si>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</si>
  <si>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</si>
  <si>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</si>
  <si>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</si>
  <si>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</si>
  <si>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</si>
  <si>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</si>
  <si>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</si>
  <si>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</si>
  <si>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</si>
  <si>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</si>
  <si>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</si>
  <si>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</si>
  <si>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</si>
  <si>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</si>
  <si>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</si>
  <si>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</si>
  <si>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</si>
  <si>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</si>
  <si>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</si>
  <si>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</si>
  <si>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</si>
  <si>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</si>
  <si>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</si>
  <si>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</si>
  <si>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</si>
  <si>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</si>
  <si>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</si>
  <si>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</si>
  <si>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</si>
  <si>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</si>
  <si>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</si>
  <si>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</si>
  <si>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</si>
  <si>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</si>
  <si>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</si>
  <si>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</si>
  <si>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</si>
  <si>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</si>
  <si>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</si>
  <si>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</si>
  <si>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</si>
  <si>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</si>
  <si>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</si>
  <si>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</si>
  <si>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</si>
  <si>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</si>
  <si>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</si>
  <si>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</si>
  <si>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</si>
  <si>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</si>
  <si>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</si>
  <si>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</si>
  <si>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</si>
  <si>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</si>
  <si>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</si>
  <si>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</si>
  <si>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</si>
  <si>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</si>
  <si>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</si>
  <si>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</si>
  <si>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</si>
  <si>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</si>
  <si>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</si>
  <si>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</si>
  <si>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</si>
  <si>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</si>
  <si>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</si>
  <si>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</si>
  <si>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</si>
  <si>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</si>
  <si>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</si>
  <si>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</si>
  <si>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</si>
  <si>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</si>
  <si>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</si>
  <si>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</si>
  <si>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</si>
  <si>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</si>
  <si>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</si>
  <si>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</si>
  <si>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</si>
  <si>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</si>
  <si>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</si>
  <si>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</si>
  <si>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</si>
  <si>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</si>
  <si>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</si>
  <si>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</si>
  <si>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</si>
  <si>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</si>
  <si>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</si>
  <si>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</si>
  <si>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</si>
  <si>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</si>
  <si>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</si>
  <si>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</si>
  <si>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</si>
  <si>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</si>
  <si>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</si>
  <si>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</si>
  <si>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</si>
  <si>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</si>
  <si>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</si>
  <si>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</si>
  <si>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</si>
  <si>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</si>
  <si>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</si>
  <si>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</si>
  <si>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</si>
  <si>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</si>
  <si>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</si>
  <si>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</si>
  <si>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</si>
  <si>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</si>
  <si>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</si>
  <si>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</si>
  <si>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</si>
  <si>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</si>
  <si>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</si>
  <si>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</si>
  <si>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</si>
  <si>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</si>
  <si>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</si>
  <si>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</si>
  <si>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</si>
  <si>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</si>
  <si>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</si>
  <si>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</si>
  <si>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</si>
  <si>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</si>
  <si>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전체 개수 : 대출지점</t>
  </si>
  <si>
    <t>기간</t>
  </si>
  <si>
    <t>값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</si>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</sst>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177" fontId="0" fillId="0" borderId="1" xfId="4" applyNumberFormat="1" applyFont="1" applyFill="1" applyBorder="1" applyAlignme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3-4996-8433-AB33BE5E1E5B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23-4996-8433-AB33BE5E1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  <c:max val="9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78E8040-87E2-F11C-3CDA-DA1392CBAE1A}"/>
            </a:ext>
          </a:extLst>
        </xdr:cNvPr>
        <xdr:cNvSpPr/>
      </xdr:nvSpPr>
      <xdr:spPr>
        <a:xfrm>
          <a:off x="5524500" y="22098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51CCCD71-BFA8-414C-A642-0AEE11BD58A2}"/>
            </a:ext>
          </a:extLst>
        </xdr:cNvPr>
        <xdr:cNvSpPr/>
      </xdr:nvSpPr>
      <xdr:spPr>
        <a:xfrm>
          <a:off x="5524500" y="88392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mile" refreshedDate="45988.715913310189" backgroundQuery="1" createdVersion="8" refreshedVersion="8" minRefreshableVersion="3" recordCount="30" xr:uid="{E074BDF3-0A10-43B5-AD38-C97EE4123266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autoEnd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298143-A322-425B-B302-31A78439A92F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workbookViewId="0">
      <selection activeCell="L10" sqref="L10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3984375" bestFit="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verticalDpi="0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topLeftCell="A31" zoomScaleNormal="100" workbookViewId="0">
      <selection activeCell="I38" sqref="I38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53">
        <f>IF(F3&lt;20,50,IF(F3&lt;60,100,150))+VLOOKUP(B3,$A$37:$E$39,MATCH(E3,$B$35:$E$35,1)+1,FALSE)</f>
        <v>1450</v>
      </c>
      <c r="H3" s="15">
        <f>IF(B3="일반",PMT(4%/12,F3,-E3),PMT(3.5%/12,F3,-E3))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53">
        <f t="shared" ref="G4:G32" si="0">IF(F4&lt;20,50,IF(F4&lt;60,100,150))+VLOOKUP(B4,$A$37:$E$39,MATCH(E4,$B$35:$E$35,1)+1,FALSE)</f>
        <v>1100</v>
      </c>
      <c r="H4" s="15">
        <f t="shared" ref="H4:H32" si="1">IF(B4="일반",PMT(4%/12,F4,-E4),PMT(3.5%/12,F4,-E4))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53">
        <f t="shared" si="0"/>
        <v>1700</v>
      </c>
      <c r="H5" s="15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53">
        <f t="shared" si="0"/>
        <v>1450</v>
      </c>
      <c r="H6" s="15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53">
        <f t="shared" si="0"/>
        <v>1500</v>
      </c>
      <c r="H7" s="15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53">
        <f t="shared" si="0"/>
        <v>1050</v>
      </c>
      <c r="H8" s="15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53">
        <f t="shared" si="0"/>
        <v>1500</v>
      </c>
      <c r="H9" s="15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53">
        <f t="shared" si="0"/>
        <v>1550</v>
      </c>
      <c r="H10" s="15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53">
        <f t="shared" si="0"/>
        <v>1100</v>
      </c>
      <c r="H11" s="15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53">
        <f t="shared" si="0"/>
        <v>1700</v>
      </c>
      <c r="H12" s="15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53">
        <f t="shared" si="0"/>
        <v>1300</v>
      </c>
      <c r="H13" s="15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53">
        <f t="shared" si="0"/>
        <v>950</v>
      </c>
      <c r="H14" s="15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53">
        <f t="shared" si="0"/>
        <v>950</v>
      </c>
      <c r="H15" s="15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53">
        <f t="shared" si="0"/>
        <v>1500</v>
      </c>
      <c r="H16" s="15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53">
        <f t="shared" si="0"/>
        <v>1500</v>
      </c>
      <c r="H17" s="15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53">
        <f t="shared" si="0"/>
        <v>1700</v>
      </c>
      <c r="H18" s="15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53">
        <f t="shared" si="0"/>
        <v>1500</v>
      </c>
      <c r="H19" s="15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53">
        <f t="shared" si="0"/>
        <v>900</v>
      </c>
      <c r="H20" s="15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53">
        <f t="shared" si="0"/>
        <v>1450</v>
      </c>
      <c r="H21" s="15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53">
        <f t="shared" si="0"/>
        <v>1350</v>
      </c>
      <c r="H22" s="15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53">
        <f t="shared" si="0"/>
        <v>1700</v>
      </c>
      <c r="H23" s="15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53">
        <f t="shared" si="0"/>
        <v>1700</v>
      </c>
      <c r="H24" s="15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53">
        <f t="shared" si="0"/>
        <v>1250</v>
      </c>
      <c r="H25" s="15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53">
        <f t="shared" si="0"/>
        <v>1150</v>
      </c>
      <c r="H26" s="15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53">
        <f t="shared" si="0"/>
        <v>1100</v>
      </c>
      <c r="H27" s="15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53">
        <f t="shared" si="0"/>
        <v>1700</v>
      </c>
      <c r="H28" s="15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53">
        <f t="shared" si="0"/>
        <v>900</v>
      </c>
      <c r="H29" s="15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53">
        <f t="shared" si="0"/>
        <v>1700</v>
      </c>
      <c r="H30" s="15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53">
        <f t="shared" si="0"/>
        <v>1100</v>
      </c>
      <c r="H31" s="15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53">
        <f t="shared" si="0"/>
        <v>1300</v>
      </c>
      <c r="H32" s="15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1" t="s">
        <v>1</v>
      </c>
      <c r="B35" s="39">
        <v>0</v>
      </c>
      <c r="C35" s="39">
        <v>5000000</v>
      </c>
      <c r="D35" s="39">
        <v>10000000</v>
      </c>
      <c r="E35" s="39">
        <v>50000000</v>
      </c>
      <c r="G35" s="2" t="s">
        <v>62</v>
      </c>
      <c r="H35" s="17">
        <v>1</v>
      </c>
      <c r="I35" s="17">
        <v>2</v>
      </c>
      <c r="J35" s="17">
        <v>3</v>
      </c>
    </row>
    <row r="36" spans="1:10">
      <c r="A36" s="42"/>
      <c r="B36" s="40">
        <v>5000000</v>
      </c>
      <c r="C36" s="40">
        <v>10000000</v>
      </c>
      <c r="D36" s="40">
        <v>50000000</v>
      </c>
      <c r="E36" s="40"/>
      <c r="G36" s="2" t="s">
        <v>11</v>
      </c>
      <c r="H36" s="14">
        <f t="array" ref="H36">LARGE((RIGHT($D$3:$D$32,2)=$G36)*$E$3:$E$32,H$35)</f>
        <v>10000000</v>
      </c>
      <c r="I36" s="14">
        <f t="array" ref="I36">LARGE((RIGHT($D$3:$D$32,2)=$G36)*$E$3:$E$32,I$35)</f>
        <v>8000000</v>
      </c>
      <c r="J36" s="14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LARGE((RIGHT($D$3:$D$32,2)=$G37)*$E$3:$E$32,H$35)</f>
        <v>4000000</v>
      </c>
      <c r="I37" s="14">
        <f t="array" ref="I37">LARGE((RIGHT($D$3:$D$32,2)=$G37)*$E$3:$E$32,I$35)</f>
        <v>3500000</v>
      </c>
      <c r="J37" s="14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LARGE((RIGHT($D$3:$D$32,2)=$G38)*$E$3:$E$32,H$35)</f>
        <v>15000000</v>
      </c>
      <c r="I38" s="14">
        <f t="array" ref="I38">LARGE((RIGHT($D$3:$D$32,2)=$G38)*$E$3:$E$32,I$35)</f>
        <v>10000000</v>
      </c>
      <c r="J38" s="14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LARGE((RIGHT($D$3:$D$32,2)=$G39)*$E$3:$E$32,H$35)</f>
        <v>35000000</v>
      </c>
      <c r="I39" s="14">
        <f t="array" ref="I39">LARGE((RIGHT($D$3:$D$32,2)=$G39)*$E$3:$E$32,I$35)</f>
        <v>27000000</v>
      </c>
      <c r="J39" s="14">
        <f t="array" ref="J39">LARGE((RIGHT($D$3:$D$32,2)=$G39)*$E$3:$E$32,J$35)</f>
        <v>15000000</v>
      </c>
    </row>
    <row r="41" spans="1:10">
      <c r="A41" t="s">
        <v>202</v>
      </c>
    </row>
    <row r="42" spans="1:10">
      <c r="A42" s="43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0">
      <c r="A43" s="43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COUNT(IF((YEAR($C$3:$C$32=$A44))*(LEFT($A$3:$A$32,1)=B$43),1))</f>
        <v>8</v>
      </c>
      <c r="C44" s="2">
        <f t="array" ref="C44">COUNT(IF((YEAR($C$3:$C$32=$A44))*(LEFT($A$3:$A$32,1)=C$43),1))</f>
        <v>6</v>
      </c>
      <c r="D44" s="2">
        <f t="array" ref="D44">COUNT(IF((YEAR($C$3:$C$32=$A44))*(LEFT($A$3:$A$32,1)=D$43),1))</f>
        <v>9</v>
      </c>
      <c r="E44" s="2">
        <f t="array" ref="E44">COUNT(IF((YEAR($C$3:$C$32=$A44))*(LEFT($A$3:$A$32,1)=E$43),1))</f>
        <v>7</v>
      </c>
    </row>
    <row r="45" spans="1:10">
      <c r="A45" s="2">
        <v>2021</v>
      </c>
      <c r="B45" s="2">
        <f t="array" ref="B45">COUNT(IF((YEAR($C$3:$C$32=$A45))*(LEFT($A$3:$A$32,1)=B$43),1))</f>
        <v>8</v>
      </c>
      <c r="C45" s="2">
        <f t="array" ref="C45">COUNT(IF((YEAR($C$3:$C$32=$A45))*(LEFT($A$3:$A$32,1)=C$43),1))</f>
        <v>6</v>
      </c>
      <c r="D45" s="2">
        <f t="array" ref="D45">COUNT(IF((YEAR($C$3:$C$32=$A45))*(LEFT($A$3:$A$32,1)=D$43),1))</f>
        <v>9</v>
      </c>
      <c r="E45" s="2">
        <f t="array" ref="E45">COUNT(IF((YEAR($C$3:$C$32=$A45))*(LEFT($A$3:$A$32,1)=E$43),1))</f>
        <v>7</v>
      </c>
    </row>
    <row r="46" spans="1:10">
      <c r="A46" s="2">
        <v>2022</v>
      </c>
      <c r="B46" s="2">
        <f t="array" ref="B46">COUNT(IF((YEAR($C$3:$C$32=$A46))*(LEFT($A$3:$A$32,1)=B$43),1))</f>
        <v>8</v>
      </c>
      <c r="C46" s="2">
        <f t="array" ref="C46">COUNT(IF((YEAR($C$3:$C$32=$A46))*(LEFT($A$3:$A$32,1)=C$43),1))</f>
        <v>6</v>
      </c>
      <c r="D46" s="2">
        <f t="array" ref="D46">COUNT(IF((YEAR($C$3:$C$32=$A46))*(LEFT($A$3:$A$32,1)=D$43),1))</f>
        <v>9</v>
      </c>
      <c r="E46" s="2">
        <f t="array" ref="E46">COUNT(IF((YEAR($C$3:$C$32=$A46))*(LEFT($A$3:$A$32,1)=E$43),1))</f>
        <v>7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topLeftCell="A4" workbookViewId="0">
      <selection activeCell="B4" sqref="B4"/>
    </sheetView>
  </sheetViews>
  <sheetFormatPr defaultRowHeight="17.399999999999999"/>
  <cols>
    <col min="1" max="1" width="18.796875" bestFit="1" customWidth="1"/>
    <col min="2" max="2" width="14.09765625" bestFit="1" customWidth="1"/>
    <col min="3" max="3" width="11.69921875" bestFit="1" customWidth="1"/>
  </cols>
  <sheetData>
    <row r="2" spans="1:3">
      <c r="A2" s="48" t="s">
        <v>207</v>
      </c>
      <c r="B2" s="48" t="s">
        <v>208</v>
      </c>
    </row>
    <row r="3" spans="1:3">
      <c r="A3" t="s">
        <v>209</v>
      </c>
      <c r="B3" t="s">
        <v>205</v>
      </c>
      <c r="C3" s="49">
        <v>1</v>
      </c>
    </row>
    <row r="4" spans="1:3">
      <c r="B4" t="s">
        <v>214</v>
      </c>
      <c r="C4" s="50">
        <v>2500000</v>
      </c>
    </row>
    <row r="5" spans="1:3">
      <c r="A5" t="s">
        <v>210</v>
      </c>
      <c r="B5" t="s">
        <v>205</v>
      </c>
      <c r="C5" s="49">
        <v>8</v>
      </c>
    </row>
    <row r="6" spans="1:3">
      <c r="B6" t="s">
        <v>214</v>
      </c>
      <c r="C6" s="50">
        <v>8625000</v>
      </c>
    </row>
    <row r="7" spans="1:3">
      <c r="A7" t="s">
        <v>211</v>
      </c>
      <c r="B7" t="s">
        <v>205</v>
      </c>
      <c r="C7" s="49">
        <v>13</v>
      </c>
    </row>
    <row r="8" spans="1:3">
      <c r="B8" t="s">
        <v>214</v>
      </c>
      <c r="C8" s="50">
        <v>6230769.230769231</v>
      </c>
    </row>
    <row r="9" spans="1:3">
      <c r="A9" t="s">
        <v>212</v>
      </c>
      <c r="B9" t="s">
        <v>205</v>
      </c>
      <c r="C9" s="49">
        <v>3</v>
      </c>
    </row>
    <row r="10" spans="1:3">
      <c r="B10" t="s">
        <v>214</v>
      </c>
      <c r="C10" s="50">
        <v>10666666.666666666</v>
      </c>
    </row>
    <row r="11" spans="1:3">
      <c r="A11" t="s">
        <v>213</v>
      </c>
      <c r="B11" t="s">
        <v>205</v>
      </c>
      <c r="C11" s="49">
        <v>5</v>
      </c>
    </row>
    <row r="12" spans="1:3">
      <c r="B12" t="s">
        <v>214</v>
      </c>
      <c r="C12" s="50">
        <v>11800000</v>
      </c>
    </row>
    <row r="13" spans="1:3">
      <c r="A13" t="s">
        <v>206</v>
      </c>
      <c r="C13" s="49">
        <v>30</v>
      </c>
    </row>
    <row r="14" spans="1:3">
      <c r="A14" t="s">
        <v>215</v>
      </c>
      <c r="C14" s="50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I11" sqref="I11"/>
    </sheetView>
  </sheetViews>
  <sheetFormatPr defaultColWidth="9" defaultRowHeight="17.399999999999999"/>
  <cols>
    <col min="1" max="1" width="9" style="18"/>
    <col min="2" max="2" width="9.3984375" style="18" bestFit="1" customWidth="1"/>
    <col min="3" max="3" width="9" style="18"/>
    <col min="4" max="4" width="10.8984375" style="18" bestFit="1" customWidth="1"/>
    <col min="5" max="11" width="11.09765625" style="18" customWidth="1"/>
    <col min="12" max="16384" width="9" style="18"/>
  </cols>
  <sheetData>
    <row r="1" spans="1:11">
      <c r="A1" s="18" t="s">
        <v>130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45" t="s">
        <v>20</v>
      </c>
      <c r="F6" s="46"/>
      <c r="G6" s="46"/>
      <c r="H6" s="46"/>
      <c r="I6" s="46"/>
      <c r="J6" s="46"/>
      <c r="K6" s="47"/>
    </row>
    <row r="7" spans="1:11">
      <c r="D7" s="27">
        <f>B5</f>
        <v>7524112.0618290044</v>
      </c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44" t="s">
        <v>19</v>
      </c>
      <c r="D8" s="25">
        <v>12</v>
      </c>
      <c r="E8" s="28">
        <f t="dataTable" ref="E8:K14" dt2D="1" dtr="1" r1="B2" r2="B4"/>
        <v>2433276.5530805388</v>
      </c>
      <c r="F8" s="28">
        <v>2434954.9857452433</v>
      </c>
      <c r="G8" s="28">
        <v>2436634.8179788906</v>
      </c>
      <c r="H8" s="28">
        <v>2438316.0509618768</v>
      </c>
      <c r="I8" s="28">
        <v>2439998.6858753222</v>
      </c>
      <c r="J8" s="28">
        <v>2441682.7239016928</v>
      </c>
      <c r="K8" s="28">
        <v>2443368.1662236685</v>
      </c>
    </row>
    <row r="9" spans="1:11">
      <c r="C9" s="44"/>
      <c r="D9" s="25">
        <v>24</v>
      </c>
      <c r="E9" s="28">
        <v>4940563.5409582164</v>
      </c>
      <c r="F9" s="28">
        <v>4947728.1723871799</v>
      </c>
      <c r="G9" s="28">
        <v>4954905.9879553681</v>
      </c>
      <c r="H9" s="28">
        <v>4962097.0136616714</v>
      </c>
      <c r="I9" s="28">
        <v>4969301.2755567264</v>
      </c>
      <c r="J9" s="28">
        <v>4976518.7997440146</v>
      </c>
      <c r="K9" s="28">
        <v>4983749.6123777134</v>
      </c>
    </row>
    <row r="10" spans="1:11">
      <c r="C10" s="44"/>
      <c r="D10" s="25">
        <v>36</v>
      </c>
      <c r="E10" s="28">
        <v>7524112.0618290044</v>
      </c>
      <c r="F10" s="28">
        <v>7540806.5350141693</v>
      </c>
      <c r="G10" s="28">
        <v>7557548.6321226321</v>
      </c>
      <c r="H10" s="28">
        <v>7574338.5010493807</v>
      </c>
      <c r="I10" s="28">
        <v>7591176.2901632013</v>
      </c>
      <c r="J10" s="28">
        <v>7608062.1483098837</v>
      </c>
      <c r="K10" s="28">
        <v>7624996.2248102194</v>
      </c>
    </row>
    <row r="11" spans="1:11">
      <c r="C11" s="44"/>
      <c r="D11" s="25">
        <v>48</v>
      </c>
      <c r="E11" s="28">
        <v>10186241.683194533</v>
      </c>
      <c r="F11" s="28">
        <v>10216756.529414691</v>
      </c>
      <c r="G11" s="28">
        <v>10247389.509466019</v>
      </c>
      <c r="H11" s="28">
        <v>10278141.124685083</v>
      </c>
      <c r="I11" s="28">
        <v>10309011.878622197</v>
      </c>
      <c r="J11" s="28">
        <v>10340002.277053729</v>
      </c>
      <c r="K11" s="28">
        <v>10371112.827987138</v>
      </c>
    </row>
    <row r="12" spans="1:11">
      <c r="C12" s="44"/>
      <c r="D12" s="25">
        <v>60</v>
      </c>
      <c r="E12" s="28">
        <v>12929342.524421673</v>
      </c>
      <c r="F12" s="28">
        <v>12978226.632183891</v>
      </c>
      <c r="G12" s="28">
        <v>13027350.085937055</v>
      </c>
      <c r="H12" s="28">
        <v>13076714.175023554</v>
      </c>
      <c r="I12" s="28">
        <v>13126320.19604519</v>
      </c>
      <c r="J12" s="28">
        <v>13176169.452908341</v>
      </c>
      <c r="K12" s="28">
        <v>13226263.256859343</v>
      </c>
    </row>
    <row r="13" spans="1:11">
      <c r="C13" s="44"/>
      <c r="D13" s="25">
        <v>72</v>
      </c>
      <c r="E13" s="28">
        <v>15755877.40264499</v>
      </c>
      <c r="F13" s="28">
        <v>15827949.962008821</v>
      </c>
      <c r="G13" s="28">
        <v>15900449.707490142</v>
      </c>
      <c r="H13" s="28">
        <v>15973379.430695666</v>
      </c>
      <c r="I13" s="28">
        <v>16046741.942351414</v>
      </c>
      <c r="J13" s="28">
        <v>16120540.07244076</v>
      </c>
      <c r="K13" s="28">
        <v>16194776.670331446</v>
      </c>
    </row>
    <row r="14" spans="1:11">
      <c r="C14" s="44"/>
      <c r="D14" s="25">
        <v>84</v>
      </c>
      <c r="E14" s="28">
        <v>18668384.043938886</v>
      </c>
      <c r="F14" s="28">
        <v>18768746.984726887</v>
      </c>
      <c r="G14" s="28">
        <v>18869808.879427452</v>
      </c>
      <c r="H14" s="28">
        <v>18971575.101308338</v>
      </c>
      <c r="I14" s="28">
        <v>19074051.067005508</v>
      </c>
      <c r="J14" s="28">
        <v>19177242.2368869</v>
      </c>
      <c r="K14" s="28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0A8368EF-2BBC-419A-91BA-0D7EEB5535CF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I11" sqref="I11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9" t="s">
        <v>181</v>
      </c>
      <c r="B2" s="29" t="s">
        <v>182</v>
      </c>
      <c r="C2" s="29" t="s">
        <v>132</v>
      </c>
      <c r="D2" s="29" t="s">
        <v>131</v>
      </c>
      <c r="E2" s="29" t="s">
        <v>133</v>
      </c>
      <c r="F2" s="29" t="s">
        <v>134</v>
      </c>
      <c r="G2" s="29" t="s">
        <v>135</v>
      </c>
    </row>
    <row r="3" spans="1:7">
      <c r="A3" s="30" t="s">
        <v>136</v>
      </c>
      <c r="B3" s="31" t="s">
        <v>137</v>
      </c>
      <c r="C3" s="31" t="s">
        <v>138</v>
      </c>
      <c r="D3" s="33">
        <v>35000</v>
      </c>
      <c r="E3" s="32">
        <v>120</v>
      </c>
      <c r="F3" s="33">
        <v>3000</v>
      </c>
      <c r="G3" s="51">
        <v>11</v>
      </c>
    </row>
    <row r="4" spans="1:7">
      <c r="A4" s="30" t="s">
        <v>139</v>
      </c>
      <c r="B4" s="31" t="s">
        <v>140</v>
      </c>
      <c r="C4" s="31" t="s">
        <v>141</v>
      </c>
      <c r="D4" s="33">
        <v>35300</v>
      </c>
      <c r="E4" s="32">
        <v>140</v>
      </c>
      <c r="F4" s="33">
        <v>2000</v>
      </c>
      <c r="G4" s="51">
        <v>35</v>
      </c>
    </row>
    <row r="5" spans="1:7">
      <c r="A5" s="30" t="s">
        <v>142</v>
      </c>
      <c r="B5" s="31" t="s">
        <v>143</v>
      </c>
      <c r="C5" s="31" t="s">
        <v>141</v>
      </c>
      <c r="D5" s="33">
        <v>39500</v>
      </c>
      <c r="E5" s="32">
        <v>190</v>
      </c>
      <c r="F5" s="33">
        <v>2000</v>
      </c>
      <c r="G5" s="51">
        <v>17</v>
      </c>
    </row>
    <row r="6" spans="1:7">
      <c r="A6" s="30" t="s">
        <v>144</v>
      </c>
      <c r="B6" s="31" t="s">
        <v>145</v>
      </c>
      <c r="C6" s="31" t="s">
        <v>146</v>
      </c>
      <c r="D6" s="33">
        <v>33000</v>
      </c>
      <c r="E6" s="32">
        <v>143</v>
      </c>
      <c r="F6" s="33">
        <v>2000</v>
      </c>
      <c r="G6" s="51">
        <v>-1</v>
      </c>
    </row>
    <row r="7" spans="1:7">
      <c r="A7" s="30" t="s">
        <v>147</v>
      </c>
      <c r="B7" s="31" t="s">
        <v>148</v>
      </c>
      <c r="C7" s="31" t="s">
        <v>141</v>
      </c>
      <c r="D7" s="33">
        <v>35000</v>
      </c>
      <c r="E7" s="32">
        <v>136</v>
      </c>
      <c r="F7" s="33">
        <v>2500</v>
      </c>
      <c r="G7" s="51">
        <v>48</v>
      </c>
    </row>
    <row r="8" spans="1:7">
      <c r="A8" s="30" t="s">
        <v>149</v>
      </c>
      <c r="B8" s="31" t="s">
        <v>150</v>
      </c>
      <c r="C8" s="31" t="s">
        <v>138</v>
      </c>
      <c r="D8" s="33">
        <v>35000</v>
      </c>
      <c r="E8" s="32">
        <v>126</v>
      </c>
      <c r="F8" s="33">
        <v>1500</v>
      </c>
      <c r="G8" s="51">
        <v>19</v>
      </c>
    </row>
    <row r="9" spans="1:7">
      <c r="A9" s="30" t="s">
        <v>151</v>
      </c>
      <c r="B9" s="31" t="s">
        <v>152</v>
      </c>
      <c r="C9" s="31" t="s">
        <v>138</v>
      </c>
      <c r="D9" s="33">
        <v>35300</v>
      </c>
      <c r="E9" s="32">
        <v>125</v>
      </c>
      <c r="F9" s="33">
        <v>2500</v>
      </c>
      <c r="G9" s="51">
        <v>22</v>
      </c>
    </row>
    <row r="10" spans="1:7">
      <c r="A10" s="30" t="s">
        <v>153</v>
      </c>
      <c r="B10" s="31" t="s">
        <v>154</v>
      </c>
      <c r="C10" s="31" t="s">
        <v>155</v>
      </c>
      <c r="D10" s="33">
        <v>26500</v>
      </c>
      <c r="E10" s="32">
        <v>133</v>
      </c>
      <c r="F10" s="33">
        <v>1500</v>
      </c>
      <c r="G10" s="51">
        <v>1</v>
      </c>
    </row>
    <row r="11" spans="1:7">
      <c r="A11" s="30" t="s">
        <v>156</v>
      </c>
      <c r="B11" s="31" t="s">
        <v>157</v>
      </c>
      <c r="C11" s="31" t="s">
        <v>141</v>
      </c>
      <c r="D11" s="33">
        <v>39000</v>
      </c>
      <c r="E11" s="32">
        <v>160</v>
      </c>
      <c r="F11" s="33">
        <v>1500</v>
      </c>
      <c r="G11" s="51">
        <v>23</v>
      </c>
    </row>
    <row r="12" spans="1:7">
      <c r="A12" s="30" t="s">
        <v>158</v>
      </c>
      <c r="B12" s="31" t="s">
        <v>159</v>
      </c>
      <c r="C12" s="31" t="s">
        <v>160</v>
      </c>
      <c r="D12" s="33">
        <v>32000</v>
      </c>
      <c r="E12" s="32">
        <v>109</v>
      </c>
      <c r="F12" s="33">
        <v>1500</v>
      </c>
      <c r="G12" s="51">
        <v>7</v>
      </c>
    </row>
    <row r="13" spans="1:7">
      <c r="A13" s="30" t="s">
        <v>161</v>
      </c>
      <c r="B13" s="31" t="s">
        <v>162</v>
      </c>
      <c r="C13" s="31" t="s">
        <v>160</v>
      </c>
      <c r="D13" s="33">
        <v>35000</v>
      </c>
      <c r="E13" s="32">
        <v>132</v>
      </c>
      <c r="F13" s="33">
        <v>1500</v>
      </c>
      <c r="G13" s="51">
        <v>-1</v>
      </c>
    </row>
    <row r="14" spans="1:7">
      <c r="A14" s="30" t="s">
        <v>163</v>
      </c>
      <c r="B14" s="31" t="s">
        <v>164</v>
      </c>
      <c r="C14" s="31" t="s">
        <v>146</v>
      </c>
      <c r="D14" s="33">
        <v>35000</v>
      </c>
      <c r="E14" s="32">
        <v>75</v>
      </c>
      <c r="F14" s="33">
        <v>1500</v>
      </c>
      <c r="G14" s="51">
        <v>9</v>
      </c>
    </row>
    <row r="15" spans="1:7">
      <c r="A15" s="30" t="s">
        <v>165</v>
      </c>
      <c r="B15" s="31" t="s">
        <v>166</v>
      </c>
      <c r="C15" s="31" t="s">
        <v>146</v>
      </c>
      <c r="D15" s="33">
        <v>39000</v>
      </c>
      <c r="E15" s="32">
        <v>91</v>
      </c>
      <c r="F15" s="33">
        <v>3000</v>
      </c>
      <c r="G15" s="51">
        <v>-1</v>
      </c>
    </row>
    <row r="16" spans="1:7">
      <c r="A16" s="30" t="s">
        <v>167</v>
      </c>
      <c r="B16" s="31" t="s">
        <v>168</v>
      </c>
      <c r="C16" s="31" t="s">
        <v>155</v>
      </c>
      <c r="D16" s="33">
        <v>35000</v>
      </c>
      <c r="E16" s="32">
        <v>73</v>
      </c>
      <c r="F16" s="33">
        <v>1500</v>
      </c>
      <c r="G16" s="51">
        <v>7</v>
      </c>
    </row>
    <row r="17" spans="1:7">
      <c r="A17" s="30" t="s">
        <v>169</v>
      </c>
      <c r="B17" s="31" t="s">
        <v>170</v>
      </c>
      <c r="C17" s="31" t="s">
        <v>155</v>
      </c>
      <c r="D17" s="33">
        <v>39000</v>
      </c>
      <c r="E17" s="32">
        <v>193</v>
      </c>
      <c r="F17" s="33">
        <v>2000</v>
      </c>
      <c r="G17" s="51">
        <v>7</v>
      </c>
    </row>
    <row r="18" spans="1:7">
      <c r="A18" s="30" t="s">
        <v>171</v>
      </c>
      <c r="B18" s="31" t="s">
        <v>172</v>
      </c>
      <c r="C18" s="31" t="s">
        <v>141</v>
      </c>
      <c r="D18" s="33">
        <v>35000</v>
      </c>
      <c r="E18" s="32">
        <v>128</v>
      </c>
      <c r="F18" s="33">
        <v>2500</v>
      </c>
      <c r="G18" s="51">
        <v>5</v>
      </c>
    </row>
    <row r="19" spans="1:7">
      <c r="A19" s="30" t="s">
        <v>173</v>
      </c>
      <c r="B19" s="31" t="s">
        <v>174</v>
      </c>
      <c r="C19" s="31" t="s">
        <v>160</v>
      </c>
      <c r="D19" s="33">
        <v>47000</v>
      </c>
      <c r="E19" s="32">
        <v>593</v>
      </c>
      <c r="F19" s="33">
        <v>4000</v>
      </c>
      <c r="G19" s="51">
        <v>36</v>
      </c>
    </row>
    <row r="20" spans="1:7">
      <c r="A20" s="30" t="s">
        <v>175</v>
      </c>
      <c r="B20" s="31" t="s">
        <v>176</v>
      </c>
      <c r="C20" s="31" t="s">
        <v>146</v>
      </c>
      <c r="D20" s="33">
        <v>35300</v>
      </c>
      <c r="E20" s="32">
        <v>95</v>
      </c>
      <c r="F20" s="33">
        <v>1500</v>
      </c>
      <c r="G20" s="51">
        <v>1</v>
      </c>
    </row>
    <row r="21" spans="1:7">
      <c r="A21" s="30" t="s">
        <v>177</v>
      </c>
      <c r="B21" s="31" t="s">
        <v>178</v>
      </c>
      <c r="C21" s="31" t="s">
        <v>141</v>
      </c>
      <c r="D21" s="33">
        <v>26500</v>
      </c>
      <c r="E21" s="32">
        <v>106</v>
      </c>
      <c r="F21" s="33">
        <v>2000</v>
      </c>
      <c r="G21" s="51">
        <v>7</v>
      </c>
    </row>
    <row r="22" spans="1:7">
      <c r="A22" s="30" t="s">
        <v>179</v>
      </c>
      <c r="B22" s="31" t="s">
        <v>180</v>
      </c>
      <c r="C22" s="31" t="s">
        <v>160</v>
      </c>
      <c r="D22" s="33">
        <v>29800</v>
      </c>
      <c r="E22" s="32">
        <v>157</v>
      </c>
      <c r="F22" s="33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7" workbookViewId="0">
      <selection activeCell="L15" sqref="L15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4" t="s">
        <v>21</v>
      </c>
      <c r="B2" s="34" t="s">
        <v>22</v>
      </c>
      <c r="C2" s="34" t="s">
        <v>23</v>
      </c>
      <c r="D2" s="34" t="s">
        <v>24</v>
      </c>
      <c r="E2" s="34" t="s">
        <v>25</v>
      </c>
    </row>
    <row r="3" spans="1:5">
      <c r="A3" s="34" t="s">
        <v>26</v>
      </c>
      <c r="B3" s="35">
        <v>650000</v>
      </c>
      <c r="C3" s="35">
        <f>B3+B3*25%</f>
        <v>812500</v>
      </c>
      <c r="D3" s="35">
        <f>B3+B3*11%</f>
        <v>721500</v>
      </c>
      <c r="E3" s="36">
        <f>SUM(B3:D3)</f>
        <v>2184000</v>
      </c>
    </row>
    <row r="4" spans="1:5">
      <c r="A4" s="34" t="s">
        <v>184</v>
      </c>
      <c r="B4" s="35">
        <v>550000</v>
      </c>
      <c r="C4" s="35">
        <f t="shared" ref="C4:C8" si="0">B4+B4*25%</f>
        <v>687500</v>
      </c>
      <c r="D4" s="35">
        <f t="shared" ref="D4:D8" si="1">B4+B4*11%</f>
        <v>610500</v>
      </c>
      <c r="E4" s="36">
        <f t="shared" ref="E4:E8" si="2">SUM(B4:D4)</f>
        <v>1848000</v>
      </c>
    </row>
    <row r="5" spans="1:5">
      <c r="A5" s="34" t="s">
        <v>185</v>
      </c>
      <c r="B5" s="35">
        <v>700000</v>
      </c>
      <c r="C5" s="35">
        <v>790000</v>
      </c>
      <c r="D5" s="35">
        <f t="shared" si="1"/>
        <v>777000</v>
      </c>
      <c r="E5" s="36">
        <f t="shared" si="2"/>
        <v>2267000</v>
      </c>
    </row>
    <row r="6" spans="1:5">
      <c r="A6" s="34" t="s">
        <v>186</v>
      </c>
      <c r="B6" s="35">
        <v>680000</v>
      </c>
      <c r="C6" s="35">
        <f t="shared" si="0"/>
        <v>850000</v>
      </c>
      <c r="D6" s="35">
        <f t="shared" si="1"/>
        <v>754800</v>
      </c>
      <c r="E6" s="36">
        <f t="shared" si="2"/>
        <v>2284800</v>
      </c>
    </row>
    <row r="7" spans="1:5">
      <c r="A7" s="34" t="s">
        <v>187</v>
      </c>
      <c r="B7" s="35">
        <v>470000</v>
      </c>
      <c r="C7" s="35">
        <f t="shared" si="0"/>
        <v>587500</v>
      </c>
      <c r="D7" s="35">
        <f t="shared" si="1"/>
        <v>521700</v>
      </c>
      <c r="E7" s="36">
        <f t="shared" si="2"/>
        <v>1579200</v>
      </c>
    </row>
    <row r="8" spans="1:5">
      <c r="A8" s="34" t="s">
        <v>188</v>
      </c>
      <c r="B8" s="35">
        <v>340000</v>
      </c>
      <c r="C8" s="35">
        <f t="shared" si="0"/>
        <v>425000</v>
      </c>
      <c r="D8" s="35">
        <f t="shared" si="1"/>
        <v>377400</v>
      </c>
      <c r="E8" s="36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/>
  </sheetViews>
  <sheetFormatPr defaultRowHeight="17.399999999999999"/>
  <cols>
    <col min="1" max="1" width="10.8984375" style="23" customWidth="1"/>
    <col min="2" max="2" width="11.8984375" style="23" customWidth="1"/>
    <col min="3" max="3" width="9" style="23"/>
  </cols>
  <sheetData>
    <row r="1" spans="1:3">
      <c r="A1" s="52" t="s">
        <v>196</v>
      </c>
    </row>
    <row r="2" spans="1:3">
      <c r="A2" s="38" t="s">
        <v>189</v>
      </c>
      <c r="B2" s="38" t="s">
        <v>191</v>
      </c>
      <c r="C2" s="38" t="s">
        <v>190</v>
      </c>
    </row>
    <row r="3" spans="1:3">
      <c r="A3" s="37" t="s">
        <v>193</v>
      </c>
      <c r="B3" s="24">
        <v>2500000</v>
      </c>
      <c r="C3" s="23" t="s">
        <v>192</v>
      </c>
    </row>
    <row r="4" spans="1:3">
      <c r="A4" s="23" t="s">
        <v>194</v>
      </c>
      <c r="B4" s="24">
        <v>41000000</v>
      </c>
      <c r="C4" s="23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변서영</cp:lastModifiedBy>
  <cp:lastPrinted>2023-01-09T08:56:00Z</cp:lastPrinted>
  <dcterms:created xsi:type="dcterms:W3CDTF">2021-05-31T11:17:08Z</dcterms:created>
  <dcterms:modified xsi:type="dcterms:W3CDTF">2025-11-27T08:35:09Z</dcterms:modified>
</cp:coreProperties>
</file>