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F:\2025 시나공 컴활 1급 실기 총정리\기출\05회\"/>
    </mc:Choice>
  </mc:AlternateContent>
  <xr:revisionPtr revIDLastSave="0" documentId="13_ncr:1_{2062A8F4-D849-401E-8BB7-C2C9228A7F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3" l="1" a="1"/>
  <c r="C44" i="3" s="1"/>
  <c r="D44" i="3" a="1"/>
  <c r="D44" i="3"/>
  <c r="E44" i="3" a="1"/>
  <c r="E44" i="3" s="1"/>
  <c r="C45" i="3" a="1"/>
  <c r="C45" i="3" s="1"/>
  <c r="D45" i="3" a="1"/>
  <c r="D45" i="3" s="1"/>
  <c r="E45" i="3" a="1"/>
  <c r="E45" i="3"/>
  <c r="C46" i="3" a="1"/>
  <c r="C46" i="3" s="1"/>
  <c r="D46" i="3" a="1"/>
  <c r="D46" i="3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L35" i="3"/>
  <c r="A35" i="4"/>
  <c r="B5" i="1"/>
  <c r="D7" i="1" s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7" i="3" a="1"/>
  <c r="I5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1" i="3" a="1"/>
  <c r="I3" i="3" a="1"/>
  <c r="I31" i="3" l="1"/>
  <c r="I29" i="3"/>
  <c r="I27" i="3"/>
  <c r="I25" i="3"/>
  <c r="I23" i="3"/>
  <c r="I21" i="3"/>
  <c r="I19" i="3"/>
  <c r="I17" i="3"/>
  <c r="I15" i="3"/>
  <c r="I13" i="3"/>
  <c r="I11" i="3"/>
  <c r="I9" i="3"/>
  <c r="I5" i="3"/>
  <c r="I7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5F4D43-F94A-4B33-8C92-CA466B68CFA6}" name="MS Access Database_Query" type="1" refreshedVersion="8" background="1">
    <dbPr connection="DSN=MS Access Database;DBQ=F:\2025 시나공 컴활 1급 실기 총정리\기출\05회\대출관리.accdb;DefaultDir=F:\2025 시나공 컴활 1급 실기 총정리\기출\05회;DriverId=25;FIL=MS Access;MaxBufferSize=2048;PageTimeout=5;" command="SELECT 대출정보.기간, 대출정보.대출금액, 대출정보.대출지점_x000d__x000a_FROM `F:\2025 시나공 컴활 1급 실기 총정리\기출\05회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<sst xmlns="http://schemas.openxmlformats.org/spreadsheetml/2006/main" count="345" uniqueCount="216">
  <si>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</si>
  <si>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</si>
  <si>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</si>
  <si>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</si>
  <si>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</si>
  <si>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</si>
  <si>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</si>
  <si>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</si>
  <si>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</si>
  <si>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</si>
  <si>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</si>
  <si>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</si>
  <si>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</si>
  <si>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</si>
  <si>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</si>
  <si>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</si>
  <si>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</si>
  <si>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</si>
  <si>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</si>
  <si>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</si>
  <si>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</si>
  <si>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</si>
  <si>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</si>
  <si>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</si>
  <si>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</si>
  <si>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</si>
  <si>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</si>
  <si>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</si>
  <si>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</si>
  <si>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</si>
  <si>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</si>
  <si>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</si>
  <si>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</si>
  <si>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</si>
  <si>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</si>
  <si>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</si>
  <si>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</si>
  <si>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</si>
  <si>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</si>
  <si>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</si>
  <si>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</si>
  <si>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</si>
  <si>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</si>
  <si>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</si>
  <si>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</si>
  <si>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</si>
  <si>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</si>
  <si>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</si>
  <si>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</si>
  <si>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</si>
  <si>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</si>
  <si>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</si>
  <si>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</si>
  <si>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</si>
  <si>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</si>
  <si>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</si>
  <si>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</si>
  <si>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</si>
  <si>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</si>
  <si>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</si>
  <si>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</si>
  <si>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</si>
  <si>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</si>
  <si>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</si>
  <si>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</si>
  <si>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</si>
  <si>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</si>
  <si>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</si>
  <si>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</si>
  <si>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</si>
  <si>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</si>
  <si>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</si>
  <si>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</si>
  <si>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</si>
  <si>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</si>
  <si>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</si>
  <si>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</si>
  <si>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</si>
  <si>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</si>
  <si>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</si>
  <si>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</si>
  <si>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</si>
  <si>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</si>
  <si>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</si>
  <si>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</si>
  <si>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</si>
  <si>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</si>
  <si>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</si>
  <si>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</si>
  <si>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</si>
  <si>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</si>
  <si>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</si>
  <si>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</si>
  <si>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</si>
  <si>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</si>
  <si>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</si>
  <si>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</si>
  <si>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</si>
  <si>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</si>
  <si>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</si>
  <si>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</si>
  <si>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</si>
  <si>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</si>
  <si>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</si>
  <si>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</si>
  <si>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</si>
  <si>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</si>
  <si>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</si>
  <si>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</si>
  <si>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</si>
  <si>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</si>
  <si>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</si>
  <si>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</si>
  <si>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</si>
  <si>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</si>
  <si>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</si>
  <si>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</si>
  <si>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</si>
  <si>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</si>
  <si>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</si>
  <si>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</si>
  <si>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</si>
  <si>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</si>
  <si>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</si>
  <si>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</si>
  <si>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</si>
  <si>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</si>
  <si>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</si>
  <si>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</si>
  <si>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</si>
  <si>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</si>
  <si>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</si>
  <si>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</si>
  <si>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</si>
  <si>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</si>
  <si>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</si>
  <si>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</si>
  <si>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</si>
  <si>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</si>
  <si>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</si>
  <si>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</si>
  <si>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</si>
  <si>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</si>
  <si>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</si>
  <si>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</si>
  <si>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</si>
  <si>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</si>
  <si>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</si>
  <si>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</si>
  <si>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</si>
  <si>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</si>
  <si>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</si>
  <si>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</si>
  <si>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</si>
  <si>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</si>
  <si>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</si>
  <si>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</si>
  <si>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</si>
  <si>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</si>
  <si>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</si>
  <si>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</si>
  <si>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</si>
  <si>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</si>
  <si>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</si>
  <si>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</si>
  <si>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</si>
  <si>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</si>
  <si>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</si>
  <si>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</si>
  <si>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</si>
  <si>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</si>
  <si>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</si>
  <si>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</si>
  <si>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</si>
  <si>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</si>
  <si>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</si>
  <si>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</si>
  <si>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</si>
  <si>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</si>
  <si>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</si>
  <si>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</si>
  <si>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</si>
  <si>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</si>
  <si>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</si>
  <si>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</si>
  <si>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</si>
  <si>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</si>
  <si>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</si>
  <si>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</si>
  <si>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</si>
  <si>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</si>
  <si>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</si>
  <si>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</si>
  <si>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</si>
  <si>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</si>
  <si>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</si>
  <si>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</si>
  <si>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</si>
  <si>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</si>
  <si>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</si>
  <si>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</si>
  <si>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</si>
  <si>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</si>
  <si>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 xml:space="preserve"> </t>
    <phoneticPr fontId="1" type="noConversion"/>
  </si>
  <si>
    <t>조건</t>
    <phoneticPr fontId="1" type="noConversion"/>
  </si>
  <si>
    <t>개수 : 대출지점</t>
  </si>
  <si>
    <t>평균 : 대출금액</t>
  </si>
  <si>
    <t>기간</t>
  </si>
  <si>
    <t>값</t>
  </si>
  <si>
    <t>전체 개수 : 대출지점</t>
  </si>
  <si>
    <t>전체 평균 : 대출금액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</si>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</sst>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'기타작업-2'!$A$4:$A$8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'기타작업-2'!$B$3:$B$7</c:f>
              <c:numCache>
                <c:formatCode>_(* #,##0_);_(* \(#,##0\);_(* "-"_);_(@_)</c:formatCode>
                <c:ptCount val="5"/>
                <c:pt idx="0">
                  <c:v>650000</c:v>
                </c:pt>
                <c:pt idx="1">
                  <c:v>550000</c:v>
                </c:pt>
                <c:pt idx="2">
                  <c:v>700000</c:v>
                </c:pt>
                <c:pt idx="3">
                  <c:v>680000</c:v>
                </c:pt>
                <c:pt idx="4">
                  <c:v>470000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'기타작업-2'!$A$4:$A$8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'기타작업-2'!$C$3:$C$7</c:f>
              <c:numCache>
                <c:formatCode>_(* #,##0_);_(* \(#,##0\);_(* "-"_);_(@_)</c:formatCode>
                <c:ptCount val="5"/>
                <c:pt idx="0">
                  <c:v>812500</c:v>
                </c:pt>
                <c:pt idx="1">
                  <c:v>687500</c:v>
                </c:pt>
                <c:pt idx="2">
                  <c:v>790000</c:v>
                </c:pt>
                <c:pt idx="3">
                  <c:v>850000</c:v>
                </c:pt>
                <c:pt idx="4">
                  <c:v>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'기타작업-2'!$A$4:$A$8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'기타작업-2'!$D$3:$D$7</c:f>
              <c:numCache>
                <c:formatCode>_(* #,##0_);_(* \(#,##0\);_(* "-"_);_(@_)</c:formatCode>
                <c:ptCount val="5"/>
                <c:pt idx="0">
                  <c:v>721500</c:v>
                </c:pt>
                <c:pt idx="1">
                  <c:v>610500</c:v>
                </c:pt>
                <c:pt idx="2">
                  <c:v>777000</c:v>
                </c:pt>
                <c:pt idx="3">
                  <c:v>754800</c:v>
                </c:pt>
                <c:pt idx="4">
                  <c:v>521700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489C36F-25CD-1D53-C897-87692AD8302E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3FC61FC-E777-BFC8-81F2-D749B45182A4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혜" refreshedDate="45850.063978009261" backgroundQuery="1" createdVersion="8" refreshedVersion="8" minRefreshableVersion="3" recordCount="30" xr:uid="{B26C4B40-1D11-4633-9B87-470AA37FF9E6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3CC622-E001-477A-9702-E7FA1E2D9E6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0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53"/>
  <sheetViews>
    <sheetView tabSelected="1" workbookViewId="0">
      <selection activeCell="J23" sqref="J23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203</v>
      </c>
    </row>
    <row r="2" spans="1:8">
      <c r="A2" s="2" t="s">
        <v>65</v>
      </c>
      <c r="B2" s="12" t="s">
        <v>125</v>
      </c>
      <c r="C2" s="12" t="s">
        <v>122</v>
      </c>
      <c r="D2" s="4" t="s">
        <v>29</v>
      </c>
      <c r="E2" s="2" t="s">
        <v>66</v>
      </c>
      <c r="F2" s="2" t="s">
        <v>63</v>
      </c>
      <c r="G2" s="2" t="s">
        <v>67</v>
      </c>
      <c r="H2" s="2" t="s">
        <v>68</v>
      </c>
    </row>
    <row r="3" spans="1:8">
      <c r="A3" s="6">
        <v>43968</v>
      </c>
      <c r="B3" s="13" t="s">
        <v>95</v>
      </c>
      <c r="C3" s="13" t="s">
        <v>123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96</v>
      </c>
      <c r="C4" s="13" t="s">
        <v>69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97</v>
      </c>
      <c r="C5" s="13" t="s">
        <v>124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98</v>
      </c>
      <c r="C6" s="13" t="s">
        <v>124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126</v>
      </c>
      <c r="C7" s="13" t="s">
        <v>69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99</v>
      </c>
      <c r="C8" s="13" t="s">
        <v>70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128</v>
      </c>
      <c r="C9" s="13" t="s">
        <v>124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100</v>
      </c>
      <c r="C10" s="13" t="s">
        <v>70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101</v>
      </c>
      <c r="C11" s="13" t="s">
        <v>124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102</v>
      </c>
      <c r="C12" s="13" t="s">
        <v>69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103</v>
      </c>
      <c r="C13" s="13" t="s">
        <v>123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104</v>
      </c>
      <c r="C14" s="13" t="s">
        <v>70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105</v>
      </c>
      <c r="C15" s="13" t="s">
        <v>70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106</v>
      </c>
      <c r="C16" s="13" t="s">
        <v>69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107</v>
      </c>
      <c r="C17" s="13" t="s">
        <v>69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108</v>
      </c>
      <c r="C18" s="13" t="s">
        <v>123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127</v>
      </c>
      <c r="C19" s="13" t="s">
        <v>124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109</v>
      </c>
      <c r="C20" s="13" t="s">
        <v>124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110</v>
      </c>
      <c r="C21" s="13" t="s">
        <v>69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111</v>
      </c>
      <c r="C22" s="13" t="s">
        <v>124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112</v>
      </c>
      <c r="C23" s="13" t="s">
        <v>69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113</v>
      </c>
      <c r="C24" s="13" t="s">
        <v>123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114</v>
      </c>
      <c r="C25" s="13" t="s">
        <v>124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115</v>
      </c>
      <c r="C26" s="13" t="s">
        <v>123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116</v>
      </c>
      <c r="C27" s="13" t="s">
        <v>70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117</v>
      </c>
      <c r="C28" s="13" t="s">
        <v>70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118</v>
      </c>
      <c r="C29" s="13" t="s">
        <v>123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119</v>
      </c>
      <c r="C30" s="13" t="s">
        <v>124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120</v>
      </c>
      <c r="C31" s="13" t="s">
        <v>123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121</v>
      </c>
      <c r="C32" s="13" t="s">
        <v>69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 H3&gt;=LARGE($H$3:$H$32,5), YEAR(A3)&gt;=2021)</f>
        <v>0</v>
      </c>
    </row>
    <row r="37" spans="1:4">
      <c r="A37" s="2" t="s">
        <v>65</v>
      </c>
      <c r="B37" s="12" t="s">
        <v>125</v>
      </c>
      <c r="C37" s="12" t="s">
        <v>122</v>
      </c>
      <c r="D37" s="2" t="s">
        <v>68</v>
      </c>
    </row>
    <row r="38" spans="1:4">
      <c r="A38" s="6">
        <v>44539</v>
      </c>
      <c r="B38" s="13" t="s">
        <v>103</v>
      </c>
      <c r="C38" s="13" t="s">
        <v>123</v>
      </c>
      <c r="D38" s="9">
        <v>526248.77581976005</v>
      </c>
    </row>
    <row r="39" spans="1:4">
      <c r="A39" s="6">
        <v>44736</v>
      </c>
      <c r="B39" s="13" t="s">
        <v>104</v>
      </c>
      <c r="C39" s="13" t="s">
        <v>70</v>
      </c>
      <c r="D39" s="9">
        <v>350832.51721317339</v>
      </c>
    </row>
    <row r="40" spans="1:4">
      <c r="A40" s="6">
        <v>44441</v>
      </c>
      <c r="B40" s="13" t="s">
        <v>117</v>
      </c>
      <c r="C40" s="13" t="s">
        <v>70</v>
      </c>
      <c r="D40" s="9">
        <v>303974.45519541838</v>
      </c>
    </row>
    <row r="41" spans="1:4">
      <c r="A41" s="6"/>
      <c r="B41" s="13"/>
      <c r="C41" s="13"/>
      <c r="D41" s="9"/>
    </row>
    <row r="42" spans="1:4">
      <c r="A42" s="6"/>
      <c r="B42" s="13"/>
      <c r="C42" s="13"/>
      <c r="D42" s="9"/>
    </row>
    <row r="43" spans="1:4">
      <c r="A43" s="6"/>
      <c r="B43" s="13"/>
      <c r="C43" s="13"/>
      <c r="D43" s="9"/>
    </row>
    <row r="44" spans="1:4">
      <c r="A44" s="6"/>
      <c r="B44" s="13"/>
      <c r="C44" s="13"/>
      <c r="D44" s="9"/>
    </row>
    <row r="45" spans="1:4">
      <c r="A45" s="6"/>
      <c r="B45" s="13"/>
      <c r="C45" s="13"/>
      <c r="D45" s="9"/>
    </row>
    <row r="46" spans="1:4">
      <c r="A46" s="6"/>
      <c r="B46" s="13"/>
      <c r="C46" s="13"/>
      <c r="D46" s="9"/>
    </row>
    <row r="47" spans="1:4">
      <c r="A47" s="6"/>
      <c r="B47" s="13"/>
      <c r="C47" s="13"/>
      <c r="D47" s="9"/>
    </row>
    <row r="48" spans="1:4">
      <c r="A48" s="6"/>
      <c r="B48" s="13"/>
      <c r="C48" s="13"/>
      <c r="D48" s="9"/>
    </row>
    <row r="49" spans="1:4">
      <c r="A49" s="6"/>
      <c r="B49" s="13"/>
      <c r="C49" s="13"/>
      <c r="D49" s="9"/>
    </row>
    <row r="50" spans="1:4">
      <c r="A50" s="6"/>
      <c r="B50" s="13"/>
      <c r="C50" s="13"/>
      <c r="D50" s="9"/>
    </row>
    <row r="51" spans="1:4">
      <c r="A51" s="6"/>
      <c r="B51" s="13"/>
      <c r="C51" s="13"/>
      <c r="D51" s="9"/>
    </row>
    <row r="52" spans="1:4">
      <c r="A52" s="6"/>
      <c r="B52" s="13"/>
      <c r="C52" s="13"/>
      <c r="D52" s="9"/>
    </row>
    <row r="53" spans="1:4">
      <c r="A53" s="6"/>
      <c r="B53" s="13"/>
      <c r="C53" s="13"/>
      <c r="D53" s="9"/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46"/>
  <sheetViews>
    <sheetView topLeftCell="A33" zoomScale="85" zoomScaleNormal="85" workbookViewId="0">
      <selection activeCell="G45" sqref="G45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72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 F3&lt;20, 50, IF(F3&lt;60,100,150))+VLOOKUP(B3,$A$37:$E$39,MATCH(E3,$B$35:$E$35,1)+1,FALSE)</f>
        <v>1450</v>
      </c>
      <c r="H3" s="15">
        <f xml:space="preserve"> IF( $B3="일반", PMT(4%/12,F3,-E3),PMT(3.5%/12,F3,-E3) )</f>
        <v>286657.00707783952</v>
      </c>
      <c r="I3" s="2" t="str" cm="1">
        <f t="array" ref="I3">fn비고(E3,F3)</f>
        <v xml:space="preserve"> </v>
      </c>
    </row>
    <row r="4" spans="1:9">
      <c r="A4" s="5" t="s">
        <v>71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 F4&lt;20, 50, IF(F4&lt;60,100,150))+VLOOKUP(B4,$A$37:$E$39,MATCH(E4,$B$35:$E$35,1)+1,FALSE)</f>
        <v>1100</v>
      </c>
      <c r="H4" s="15">
        <f t="shared" ref="H4:H32" si="1" xml:space="preserve"> IF( $B4="일반", PMT(4%/12,F4,-E4),PMT(3.5%/12,F4,-E4) )</f>
        <v>174307.43943339199</v>
      </c>
      <c r="I4" s="2" t="str" cm="1">
        <f t="array" ref="I4">fn비고(E4,F4)</f>
        <v xml:space="preserve"> </v>
      </c>
    </row>
    <row r="5" spans="1:9">
      <c r="A5" s="5" t="s">
        <v>73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15">
        <f t="shared" si="1"/>
        <v>130274.76651232217</v>
      </c>
      <c r="I5" s="2" t="str" cm="1">
        <f t="array" ref="I5">fn비고(E5,F5)</f>
        <v xml:space="preserve"> </v>
      </c>
    </row>
    <row r="6" spans="1:9">
      <c r="A6" s="5" t="s">
        <v>74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15">
        <f t="shared" si="1"/>
        <v>212304.07461016939</v>
      </c>
      <c r="I6" s="2" t="str" cm="1">
        <f t="array" ref="I6">fn비고(E6,F6)</f>
        <v xml:space="preserve"> </v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15">
        <f t="shared" si="1"/>
        <v>280666.01377053867</v>
      </c>
      <c r="I7" s="2" t="str" cm="1">
        <f t="array" ref="I7">fn비고(E7,F7)</f>
        <v xml:space="preserve"> </v>
      </c>
    </row>
    <row r="8" spans="1:9">
      <c r="A8" s="5" t="s">
        <v>75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15">
        <f t="shared" si="1"/>
        <v>849216.29844067758</v>
      </c>
      <c r="I8" s="2" t="str" cm="1">
        <f t="array" ref="I8">fn비고(E8,F8)</f>
        <v>●</v>
      </c>
    </row>
    <row r="9" spans="1:9">
      <c r="A9" s="5" t="s">
        <v>76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15">
        <f t="shared" si="1"/>
        <v>245582.76204922138</v>
      </c>
      <c r="I9" s="2" t="str" cm="1">
        <f t="array" ref="I9">fn비고(E9,F9)</f>
        <v xml:space="preserve"> </v>
      </c>
    </row>
    <row r="10" spans="1:9">
      <c r="A10" s="5" t="s">
        <v>77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15">
        <f t="shared" si="1"/>
        <v>36383.489940512802</v>
      </c>
      <c r="I10" s="2" t="str" cm="1">
        <f t="array" ref="I10">fn비고(E10,F10)</f>
        <v xml:space="preserve"> </v>
      </c>
    </row>
    <row r="11" spans="1:9">
      <c r="A11" s="5" t="s">
        <v>78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15">
        <f t="shared" si="1"/>
        <v>174307.43943339199</v>
      </c>
      <c r="I11" s="2" t="str" cm="1">
        <f t="array" ref="I11">fn비고(E11,F11)</f>
        <v xml:space="preserve"> </v>
      </c>
    </row>
    <row r="12" spans="1:9">
      <c r="A12" s="5" t="s">
        <v>79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15">
        <f t="shared" si="1"/>
        <v>88571.955020531052</v>
      </c>
      <c r="I12" s="2" t="str" cm="1">
        <f t="array" ref="I12">fn비고(E12,F12)</f>
        <v xml:space="preserve"> </v>
      </c>
    </row>
    <row r="13" spans="1:9">
      <c r="A13" s="5" t="s">
        <v>80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15">
        <f t="shared" si="1"/>
        <v>174307.43943339199</v>
      </c>
      <c r="I13" s="2" t="str" cm="1">
        <f t="array" ref="I13">fn비고(E13,F13)</f>
        <v xml:space="preserve"> </v>
      </c>
    </row>
    <row r="14" spans="1:9">
      <c r="A14" s="5" t="s">
        <v>81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15">
        <f t="shared" si="1"/>
        <v>218300.9396430768</v>
      </c>
      <c r="I14" s="2" t="str" cm="1">
        <f t="array" ref="I14">fn비고(E14,F14)</f>
        <v xml:space="preserve"> </v>
      </c>
    </row>
    <row r="15" spans="1:9">
      <c r="A15" s="5" t="s">
        <v>82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15">
        <f t="shared" si="1"/>
        <v>272876.17455384601</v>
      </c>
      <c r="I15" s="2" t="str" cm="1">
        <f t="array" ref="I15">fn비고(E15,F15)</f>
        <v xml:space="preserve"> 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15">
        <f t="shared" si="1"/>
        <v>147619.92503421841</v>
      </c>
      <c r="I16" s="2" t="str" cm="1">
        <f t="array" ref="I16">fn비고(E16,F16)</f>
        <v xml:space="preserve"> </v>
      </c>
    </row>
    <row r="17" spans="1:9">
      <c r="A17" s="5" t="s">
        <v>83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15">
        <f t="shared" si="1"/>
        <v>303974.45519541838</v>
      </c>
      <c r="I17" s="2" t="str" cm="1">
        <f t="array" ref="I17">fn비고(E17,F17)</f>
        <v xml:space="preserve"> </v>
      </c>
    </row>
    <row r="18" spans="1:9">
      <c r="A18" s="5" t="s">
        <v>84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15">
        <f t="shared" si="1"/>
        <v>103333.94752395288</v>
      </c>
      <c r="I18" s="2" t="str" cm="1">
        <f t="array" ref="I18">fn비고(E18,F18)</f>
        <v xml:space="preserve"> </v>
      </c>
    </row>
    <row r="19" spans="1:9">
      <c r="A19" s="5" t="s">
        <v>85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15">
        <f t="shared" si="1"/>
        <v>22356.001051697014</v>
      </c>
      <c r="I19" s="2" t="str" cm="1">
        <f t="array" ref="I19">fn비고(E19,F19)</f>
        <v xml:space="preserve"> </v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15">
        <f t="shared" si="1"/>
        <v>603612.02839581936</v>
      </c>
      <c r="I20" s="2" t="str" cm="1">
        <f t="array" ref="I20">fn비고(E20,F20)</f>
        <v xml:space="preserve"> </v>
      </c>
    </row>
    <row r="21" spans="1:9">
      <c r="A21" s="5" t="s">
        <v>86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15">
        <f t="shared" si="1"/>
        <v>286657.00707783952</v>
      </c>
      <c r="I21" s="2" t="str" cm="1">
        <f t="array" ref="I21">fn비고(E21,F21)</f>
        <v xml:space="preserve"> </v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15">
        <f t="shared" si="1"/>
        <v>276247.83082899527</v>
      </c>
      <c r="I22" s="2" t="str" cm="1">
        <f t="array" ref="I22">fn비고(E22,F22)</f>
        <v xml:space="preserve"> </v>
      </c>
    </row>
    <row r="23" spans="1:9">
      <c r="A23" s="5" t="s">
        <v>87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15">
        <f t="shared" si="1"/>
        <v>130274.76651232217</v>
      </c>
      <c r="I23" s="2" t="str" cm="1">
        <f t="array" ref="I23">fn비고(E23,F23)</f>
        <v xml:space="preserve"> </v>
      </c>
    </row>
    <row r="24" spans="1:9">
      <c r="A24" s="5" t="s">
        <v>88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15">
        <f t="shared" si="1"/>
        <v>88571.955020531052</v>
      </c>
      <c r="I24" s="2" t="str" cm="1">
        <f t="array" ref="I24">fn비고(E24,F24)</f>
        <v xml:space="preserve"> </v>
      </c>
    </row>
    <row r="25" spans="1:9">
      <c r="A25" s="5" t="s">
        <v>89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15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90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15">
        <f t="shared" si="1"/>
        <v>272876.17455384601</v>
      </c>
      <c r="I26" s="2" t="str" cm="1">
        <f t="array" ref="I26">fn비고(E26,F26)</f>
        <v xml:space="preserve"> 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15">
        <f t="shared" si="1"/>
        <v>259216.33281446106</v>
      </c>
      <c r="I27" s="2" t="str" cm="1">
        <f t="array" ref="I27">fn비고(E27,F27)</f>
        <v xml:space="preserve"> </v>
      </c>
    </row>
    <row r="28" spans="1:9">
      <c r="A28" s="5" t="s">
        <v>91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15">
        <f t="shared" si="1"/>
        <v>90316.218566759911</v>
      </c>
      <c r="I28" s="2" t="str" cm="1">
        <f t="array" ref="I28">fn비고(E28,F28)</f>
        <v xml:space="preserve"> </v>
      </c>
    </row>
    <row r="29" spans="1:9">
      <c r="A29" s="5" t="s">
        <v>92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15">
        <f t="shared" si="1"/>
        <v>1512095.2747510229</v>
      </c>
      <c r="I29" s="2" t="str" cm="1">
        <f t="array" ref="I29">fn비고(E29,F29)</f>
        <v xml:space="preserve"> </v>
      </c>
    </row>
    <row r="30" spans="1:9">
      <c r="A30" s="5" t="s">
        <v>93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15">
        <f t="shared" si="1"/>
        <v>59047.970013687365</v>
      </c>
      <c r="I30" s="2" t="str" cm="1">
        <f t="array" ref="I30">fn비고(E30,F30)</f>
        <v xml:space="preserve"> </v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15">
        <f t="shared" si="1"/>
        <v>216013.61067871755</v>
      </c>
      <c r="I31" s="2" t="str" cm="1">
        <f t="array" ref="I31">fn비고(E31,F31)</f>
        <v xml:space="preserve"> </v>
      </c>
    </row>
    <row r="32" spans="1:9">
      <c r="A32" s="5" t="s">
        <v>94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15">
        <f t="shared" si="1"/>
        <v>526248.77581976005</v>
      </c>
      <c r="I32" s="2" t="str" cm="1">
        <f t="array" ref="I32">fn비고(E32,F32)</f>
        <v xml:space="preserve"> </v>
      </c>
    </row>
    <row r="33" spans="1:12">
      <c r="A33" s="1"/>
      <c r="B33" s="1"/>
      <c r="C33" s="1"/>
      <c r="D33" s="1"/>
      <c r="E33" s="1"/>
      <c r="F33" s="1"/>
      <c r="G33" s="1"/>
      <c r="H33" s="1"/>
      <c r="I33" s="1"/>
    </row>
    <row r="34" spans="1:12">
      <c r="A34" t="s">
        <v>202</v>
      </c>
      <c r="G34" t="s">
        <v>200</v>
      </c>
    </row>
    <row r="35" spans="1:12">
      <c r="A35" s="43" t="s">
        <v>1</v>
      </c>
      <c r="B35" s="39">
        <v>0</v>
      </c>
      <c r="C35" s="39">
        <v>5000000</v>
      </c>
      <c r="D35" s="39">
        <v>10000000</v>
      </c>
      <c r="E35" s="39">
        <v>50000000</v>
      </c>
      <c r="G35" s="2" t="s">
        <v>62</v>
      </c>
      <c r="H35" s="17">
        <v>1</v>
      </c>
      <c r="I35" s="17">
        <v>2</v>
      </c>
      <c r="J35" s="17">
        <v>3</v>
      </c>
      <c r="L35" t="e">
        <f>VLOOKUP(B3,$A$37:$A$39,MATCH(E3,$B$36:$E$36,1)+1,FALSE)</f>
        <v>#REF!</v>
      </c>
    </row>
    <row r="36" spans="1:12">
      <c r="A36" s="44"/>
      <c r="B36" s="40">
        <v>5000000</v>
      </c>
      <c r="C36" s="40">
        <v>10000000</v>
      </c>
      <c r="D36" s="40">
        <v>50000000</v>
      </c>
      <c r="E36" s="40"/>
      <c r="G36" s="2" t="s">
        <v>11</v>
      </c>
      <c r="H36" s="14"/>
      <c r="I36" s="14"/>
      <c r="J36" s="14"/>
    </row>
    <row r="37" spans="1:12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/>
      <c r="I37" s="14"/>
      <c r="J37" s="14"/>
    </row>
    <row r="38" spans="1:12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/>
      <c r="I38" s="14"/>
      <c r="J38" s="14"/>
    </row>
    <row r="39" spans="1:12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/>
      <c r="I39" s="14"/>
      <c r="J39" s="14"/>
    </row>
    <row r="41" spans="1:12">
      <c r="A41" t="s">
        <v>201</v>
      </c>
    </row>
    <row r="42" spans="1:12">
      <c r="A42" s="45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2">
      <c r="A43" s="45"/>
      <c r="B43" s="2" t="s">
        <v>196</v>
      </c>
      <c r="C43" s="2" t="s">
        <v>197</v>
      </c>
      <c r="D43" s="2" t="s">
        <v>198</v>
      </c>
      <c r="E43" s="2" t="s">
        <v>199</v>
      </c>
    </row>
    <row r="44" spans="1:12">
      <c r="A44" s="2">
        <v>2020</v>
      </c>
      <c r="B44" s="2">
        <f t="array" ref="B44">COUNT( IF( (YEAR($C$3:$C$32)=$A44)*(LEFT($A$3:$A$32,1)=B$43),1))</f>
        <v>1</v>
      </c>
      <c r="C44" s="2">
        <f t="array" ref="C44">COUNT( IF( (YEAR($C$3:$C$32)=$A44)*(LEFT($A$3:$A$32,1)=C$43),1))</f>
        <v>1</v>
      </c>
      <c r="D44" s="2">
        <f t="array" ref="D44">COUNT( IF( (YEAR($C$3:$C$32)=$A44)*(LEFT($A$3:$A$32,1)=D$43),1))</f>
        <v>1</v>
      </c>
      <c r="E44" s="2">
        <f t="array" ref="E44">COUNT( IF( (YEAR($C$3:$C$32)=$A44)*(LEFT($A$3:$A$32,1)=E$43),1))</f>
        <v>0</v>
      </c>
    </row>
    <row r="45" spans="1:12">
      <c r="A45" s="2">
        <v>2021</v>
      </c>
      <c r="B45" s="2">
        <f t="array" ref="B45">COUNT( IF( (YEAR($C$3:$C$32)=$A45)*(LEFT($A$3:$A$32,1)=B$43),1))</f>
        <v>2</v>
      </c>
      <c r="C45" s="2">
        <f t="array" ref="C45">COUNT( IF( (YEAR($C$3:$C$32)=$A45)*(LEFT($A$3:$A$32,1)=C$43),1))</f>
        <v>4</v>
      </c>
      <c r="D45" s="2">
        <f t="array" ref="D45">COUNT( IF( (YEAR($C$3:$C$32)=$A45)*(LEFT($A$3:$A$32,1)=D$43),1))</f>
        <v>4</v>
      </c>
      <c r="E45" s="2">
        <f t="array" ref="E45">COUNT( IF( (YEAR($C$3:$C$32)=$A45)*(LEFT($A$3:$A$32,1)=E$43),1))</f>
        <v>2</v>
      </c>
    </row>
    <row r="46" spans="1:12">
      <c r="A46" s="2">
        <v>2022</v>
      </c>
      <c r="B46" s="2">
        <f t="array" ref="B46">COUNT( IF( (YEAR($C$3:$C$32)=$A46)*(LEFT($A$3:$A$32,1)=B$43),1))</f>
        <v>5</v>
      </c>
      <c r="C46" s="2">
        <f t="array" ref="C46">COUNT( IF( (YEAR($C$3:$C$32)=$A46)*(LEFT($A$3:$A$32,1)=C$43),1))</f>
        <v>1</v>
      </c>
      <c r="D46" s="2">
        <f t="array" ref="D46">COUNT( IF( (YEAR($C$3:$C$32)=$A46)*(LEFT($A$3:$A$32,1)=D$43),1))</f>
        <v>4</v>
      </c>
      <c r="E46" s="2">
        <f t="array" ref="E46">COUNT( IF( 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G14" sqref="G14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1" t="s">
        <v>207</v>
      </c>
      <c r="B2" s="41" t="s">
        <v>208</v>
      </c>
    </row>
    <row r="3" spans="1:3">
      <c r="A3" t="s">
        <v>211</v>
      </c>
      <c r="B3" t="s">
        <v>205</v>
      </c>
      <c r="C3">
        <v>1</v>
      </c>
    </row>
    <row r="4" spans="1:3">
      <c r="B4" t="s">
        <v>206</v>
      </c>
      <c r="C4" s="42">
        <v>2500000</v>
      </c>
    </row>
    <row r="5" spans="1:3">
      <c r="A5" t="s">
        <v>212</v>
      </c>
      <c r="B5" t="s">
        <v>205</v>
      </c>
      <c r="C5">
        <v>8</v>
      </c>
    </row>
    <row r="6" spans="1:3">
      <c r="B6" t="s">
        <v>206</v>
      </c>
      <c r="C6" s="42">
        <v>8625000</v>
      </c>
    </row>
    <row r="7" spans="1:3">
      <c r="A7" t="s">
        <v>213</v>
      </c>
      <c r="B7" t="s">
        <v>205</v>
      </c>
      <c r="C7">
        <v>13</v>
      </c>
    </row>
    <row r="8" spans="1:3">
      <c r="B8" t="s">
        <v>206</v>
      </c>
      <c r="C8" s="42">
        <v>6230769.230769231</v>
      </c>
    </row>
    <row r="9" spans="1:3">
      <c r="A9" t="s">
        <v>214</v>
      </c>
      <c r="B9" t="s">
        <v>205</v>
      </c>
      <c r="C9">
        <v>3</v>
      </c>
    </row>
    <row r="10" spans="1:3">
      <c r="B10" t="s">
        <v>206</v>
      </c>
      <c r="C10" s="42">
        <v>10666666.666666666</v>
      </c>
    </row>
    <row r="11" spans="1:3">
      <c r="A11" t="s">
        <v>215</v>
      </c>
      <c r="B11" t="s">
        <v>205</v>
      </c>
      <c r="C11">
        <v>5</v>
      </c>
    </row>
    <row r="12" spans="1:3">
      <c r="B12" t="s">
        <v>206</v>
      </c>
      <c r="C12" s="42">
        <v>11800000</v>
      </c>
    </row>
    <row r="13" spans="1:3">
      <c r="A13" t="s">
        <v>209</v>
      </c>
      <c r="C13">
        <v>30</v>
      </c>
    </row>
    <row r="14" spans="1:3">
      <c r="A14" t="s">
        <v>210</v>
      </c>
      <c r="C14" s="42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M10" sqref="M10"/>
    </sheetView>
  </sheetViews>
  <sheetFormatPr defaultRowHeight="16.5"/>
  <cols>
    <col min="1" max="1" width="9" style="18"/>
    <col min="2" max="2" width="9.375" style="18" bestFit="1" customWidth="1"/>
    <col min="3" max="3" width="9" style="18"/>
    <col min="4" max="4" width="10.875" style="18" bestFit="1" customWidth="1"/>
    <col min="5" max="11" width="11.125" style="18" customWidth="1"/>
    <col min="12" max="16384" width="9" style="18"/>
  </cols>
  <sheetData>
    <row r="1" spans="1:11">
      <c r="A1" s="18" t="s">
        <v>129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7" t="s">
        <v>20</v>
      </c>
      <c r="F6" s="48"/>
      <c r="G6" s="48"/>
      <c r="H6" s="48"/>
      <c r="I6" s="48"/>
      <c r="J6" s="48"/>
      <c r="K6" s="49"/>
    </row>
    <row r="7" spans="1:11">
      <c r="D7" s="27">
        <f>B5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6" t="s">
        <v>19</v>
      </c>
      <c r="D8" s="25">
        <v>12</v>
      </c>
      <c r="E8" s="28">
        <f t="dataTable" ref="E8:K14" dt2D="1" dtr="1" r1="B2" r2="B4"/>
        <v>2433276.5530805388</v>
      </c>
      <c r="F8" s="28">
        <v>2434954.9857452433</v>
      </c>
      <c r="G8" s="28">
        <v>2436634.8179788906</v>
      </c>
      <c r="H8" s="28">
        <v>2438316.0509618768</v>
      </c>
      <c r="I8" s="28">
        <v>2439998.6858753222</v>
      </c>
      <c r="J8" s="28">
        <v>2441682.7239016928</v>
      </c>
      <c r="K8" s="28">
        <v>2443368.1662236685</v>
      </c>
    </row>
    <row r="9" spans="1:11">
      <c r="C9" s="46"/>
      <c r="D9" s="25">
        <v>24</v>
      </c>
      <c r="E9" s="28">
        <v>4940563.5409582164</v>
      </c>
      <c r="F9" s="28">
        <v>4947728.1723871799</v>
      </c>
      <c r="G9" s="28">
        <v>4954905.9879553681</v>
      </c>
      <c r="H9" s="28">
        <v>4962097.0136616714</v>
      </c>
      <c r="I9" s="28">
        <v>4969301.2755567264</v>
      </c>
      <c r="J9" s="28">
        <v>4976518.7997440146</v>
      </c>
      <c r="K9" s="28">
        <v>4983749.6123777134</v>
      </c>
    </row>
    <row r="10" spans="1:11">
      <c r="C10" s="46"/>
      <c r="D10" s="25">
        <v>36</v>
      </c>
      <c r="E10" s="28">
        <v>7524112.0618290044</v>
      </c>
      <c r="F10" s="28">
        <v>7540806.5350141693</v>
      </c>
      <c r="G10" s="28">
        <v>7557548.6321226321</v>
      </c>
      <c r="H10" s="28">
        <v>7574338.5010493807</v>
      </c>
      <c r="I10" s="28">
        <v>7591176.2901632013</v>
      </c>
      <c r="J10" s="28">
        <v>7608062.1483098837</v>
      </c>
      <c r="K10" s="28">
        <v>7624996.2248102194</v>
      </c>
    </row>
    <row r="11" spans="1:11">
      <c r="C11" s="46"/>
      <c r="D11" s="25">
        <v>48</v>
      </c>
      <c r="E11" s="28">
        <v>10186241.683194533</v>
      </c>
      <c r="F11" s="28">
        <v>10216756.529414691</v>
      </c>
      <c r="G11" s="28">
        <v>10247389.509466019</v>
      </c>
      <c r="H11" s="28">
        <v>10278141.124685083</v>
      </c>
      <c r="I11" s="28">
        <v>10309011.878622197</v>
      </c>
      <c r="J11" s="28">
        <v>10340002.277053729</v>
      </c>
      <c r="K11" s="28">
        <v>10371112.827987138</v>
      </c>
    </row>
    <row r="12" spans="1:11">
      <c r="C12" s="46"/>
      <c r="D12" s="25">
        <v>60</v>
      </c>
      <c r="E12" s="28">
        <v>12929342.524421673</v>
      </c>
      <c r="F12" s="28">
        <v>12978226.632183891</v>
      </c>
      <c r="G12" s="28">
        <v>13027350.085937055</v>
      </c>
      <c r="H12" s="28">
        <v>13076714.175023554</v>
      </c>
      <c r="I12" s="28">
        <v>13126320.19604519</v>
      </c>
      <c r="J12" s="28">
        <v>13176169.452908341</v>
      </c>
      <c r="K12" s="28">
        <v>13226263.256859343</v>
      </c>
    </row>
    <row r="13" spans="1:11">
      <c r="C13" s="46"/>
      <c r="D13" s="25">
        <v>72</v>
      </c>
      <c r="E13" s="28">
        <v>15755877.40264499</v>
      </c>
      <c r="F13" s="28">
        <v>15827949.962008821</v>
      </c>
      <c r="G13" s="28">
        <v>15900449.707490142</v>
      </c>
      <c r="H13" s="28">
        <v>15973379.430695666</v>
      </c>
      <c r="I13" s="28">
        <v>16046741.942351414</v>
      </c>
      <c r="J13" s="28">
        <v>16120540.07244076</v>
      </c>
      <c r="K13" s="28">
        <v>16194776.670331446</v>
      </c>
    </row>
    <row r="14" spans="1:11">
      <c r="C14" s="46"/>
      <c r="D14" s="25">
        <v>84</v>
      </c>
      <c r="E14" s="28">
        <v>18668384.043938886</v>
      </c>
      <c r="F14" s="28">
        <v>18768746.984726887</v>
      </c>
      <c r="G14" s="28">
        <v>18869808.879427452</v>
      </c>
      <c r="H14" s="28">
        <v>18971575.101308338</v>
      </c>
      <c r="I14" s="28">
        <v>19074051.067005508</v>
      </c>
      <c r="J14" s="28">
        <v>19177242.2368869</v>
      </c>
      <c r="K14" s="28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B9704423-757C-465E-ABA4-FCB66D0E1115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K14" sqref="K14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129</v>
      </c>
    </row>
    <row r="2" spans="1:7">
      <c r="A2" s="29" t="s">
        <v>180</v>
      </c>
      <c r="B2" s="29" t="s">
        <v>181</v>
      </c>
      <c r="C2" s="29" t="s">
        <v>131</v>
      </c>
      <c r="D2" s="29" t="s">
        <v>130</v>
      </c>
      <c r="E2" s="29" t="s">
        <v>132</v>
      </c>
      <c r="F2" s="29" t="s">
        <v>133</v>
      </c>
      <c r="G2" s="29" t="s">
        <v>134</v>
      </c>
    </row>
    <row r="3" spans="1:7">
      <c r="A3" s="30" t="s">
        <v>135</v>
      </c>
      <c r="B3" s="31" t="s">
        <v>136</v>
      </c>
      <c r="C3" s="31" t="s">
        <v>137</v>
      </c>
      <c r="D3" s="33">
        <v>35000</v>
      </c>
      <c r="E3" s="32">
        <v>120</v>
      </c>
      <c r="F3" s="33">
        <v>3000</v>
      </c>
      <c r="G3" s="30">
        <v>11</v>
      </c>
    </row>
    <row r="4" spans="1:7">
      <c r="A4" s="30" t="s">
        <v>138</v>
      </c>
      <c r="B4" s="31" t="s">
        <v>139</v>
      </c>
      <c r="C4" s="31" t="s">
        <v>140</v>
      </c>
      <c r="D4" s="33">
        <v>35300</v>
      </c>
      <c r="E4" s="32">
        <v>140</v>
      </c>
      <c r="F4" s="33">
        <v>2000</v>
      </c>
      <c r="G4" s="30">
        <v>35</v>
      </c>
    </row>
    <row r="5" spans="1:7">
      <c r="A5" s="30" t="s">
        <v>141</v>
      </c>
      <c r="B5" s="31" t="s">
        <v>142</v>
      </c>
      <c r="C5" s="31" t="s">
        <v>140</v>
      </c>
      <c r="D5" s="33">
        <v>39500</v>
      </c>
      <c r="E5" s="32">
        <v>190</v>
      </c>
      <c r="F5" s="33">
        <v>2000</v>
      </c>
      <c r="G5" s="30">
        <v>17</v>
      </c>
    </row>
    <row r="6" spans="1:7">
      <c r="A6" s="30" t="s">
        <v>143</v>
      </c>
      <c r="B6" s="31" t="s">
        <v>144</v>
      </c>
      <c r="C6" s="31" t="s">
        <v>145</v>
      </c>
      <c r="D6" s="33">
        <v>33000</v>
      </c>
      <c r="E6" s="32">
        <v>143</v>
      </c>
      <c r="F6" s="33">
        <v>2000</v>
      </c>
      <c r="G6" s="30">
        <v>-1</v>
      </c>
    </row>
    <row r="7" spans="1:7">
      <c r="A7" s="30" t="s">
        <v>146</v>
      </c>
      <c r="B7" s="31" t="s">
        <v>147</v>
      </c>
      <c r="C7" s="31" t="s">
        <v>140</v>
      </c>
      <c r="D7" s="33">
        <v>35000</v>
      </c>
      <c r="E7" s="32">
        <v>136</v>
      </c>
      <c r="F7" s="33">
        <v>2500</v>
      </c>
      <c r="G7" s="30">
        <v>48</v>
      </c>
    </row>
    <row r="8" spans="1:7">
      <c r="A8" s="30" t="s">
        <v>148</v>
      </c>
      <c r="B8" s="31" t="s">
        <v>149</v>
      </c>
      <c r="C8" s="31" t="s">
        <v>137</v>
      </c>
      <c r="D8" s="33">
        <v>35000</v>
      </c>
      <c r="E8" s="32">
        <v>126</v>
      </c>
      <c r="F8" s="33">
        <v>1500</v>
      </c>
      <c r="G8" s="30">
        <v>19</v>
      </c>
    </row>
    <row r="9" spans="1:7">
      <c r="A9" s="30" t="s">
        <v>150</v>
      </c>
      <c r="B9" s="31" t="s">
        <v>151</v>
      </c>
      <c r="C9" s="31" t="s">
        <v>137</v>
      </c>
      <c r="D9" s="33">
        <v>35300</v>
      </c>
      <c r="E9" s="32">
        <v>125</v>
      </c>
      <c r="F9" s="33">
        <v>2500</v>
      </c>
      <c r="G9" s="30">
        <v>22</v>
      </c>
    </row>
    <row r="10" spans="1:7">
      <c r="A10" s="30" t="s">
        <v>152</v>
      </c>
      <c r="B10" s="31" t="s">
        <v>153</v>
      </c>
      <c r="C10" s="31" t="s">
        <v>154</v>
      </c>
      <c r="D10" s="33">
        <v>26500</v>
      </c>
      <c r="E10" s="32">
        <v>133</v>
      </c>
      <c r="F10" s="33">
        <v>1500</v>
      </c>
      <c r="G10" s="30">
        <v>1</v>
      </c>
    </row>
    <row r="11" spans="1:7">
      <c r="A11" s="30" t="s">
        <v>155</v>
      </c>
      <c r="B11" s="31" t="s">
        <v>156</v>
      </c>
      <c r="C11" s="31" t="s">
        <v>140</v>
      </c>
      <c r="D11" s="33">
        <v>39000</v>
      </c>
      <c r="E11" s="32">
        <v>160</v>
      </c>
      <c r="F11" s="33">
        <v>1500</v>
      </c>
      <c r="G11" s="30">
        <v>23</v>
      </c>
    </row>
    <row r="12" spans="1:7">
      <c r="A12" s="30" t="s">
        <v>157</v>
      </c>
      <c r="B12" s="31" t="s">
        <v>158</v>
      </c>
      <c r="C12" s="31" t="s">
        <v>159</v>
      </c>
      <c r="D12" s="33">
        <v>32000</v>
      </c>
      <c r="E12" s="32">
        <v>109</v>
      </c>
      <c r="F12" s="33">
        <v>1500</v>
      </c>
      <c r="G12" s="30">
        <v>7</v>
      </c>
    </row>
    <row r="13" spans="1:7">
      <c r="A13" s="30" t="s">
        <v>160</v>
      </c>
      <c r="B13" s="31" t="s">
        <v>161</v>
      </c>
      <c r="C13" s="31" t="s">
        <v>159</v>
      </c>
      <c r="D13" s="33">
        <v>35000</v>
      </c>
      <c r="E13" s="32">
        <v>132</v>
      </c>
      <c r="F13" s="33">
        <v>1500</v>
      </c>
      <c r="G13" s="30">
        <v>-1</v>
      </c>
    </row>
    <row r="14" spans="1:7">
      <c r="A14" s="30" t="s">
        <v>162</v>
      </c>
      <c r="B14" s="31" t="s">
        <v>163</v>
      </c>
      <c r="C14" s="31" t="s">
        <v>145</v>
      </c>
      <c r="D14" s="33">
        <v>35000</v>
      </c>
      <c r="E14" s="32">
        <v>75</v>
      </c>
      <c r="F14" s="33">
        <v>1500</v>
      </c>
      <c r="G14" s="30">
        <v>9</v>
      </c>
    </row>
    <row r="15" spans="1:7">
      <c r="A15" s="30" t="s">
        <v>164</v>
      </c>
      <c r="B15" s="31" t="s">
        <v>165</v>
      </c>
      <c r="C15" s="31" t="s">
        <v>145</v>
      </c>
      <c r="D15" s="33">
        <v>39000</v>
      </c>
      <c r="E15" s="32">
        <v>91</v>
      </c>
      <c r="F15" s="33">
        <v>3000</v>
      </c>
      <c r="G15" s="30">
        <v>-1</v>
      </c>
    </row>
    <row r="16" spans="1:7">
      <c r="A16" s="30" t="s">
        <v>166</v>
      </c>
      <c r="B16" s="31" t="s">
        <v>167</v>
      </c>
      <c r="C16" s="31" t="s">
        <v>154</v>
      </c>
      <c r="D16" s="33">
        <v>35000</v>
      </c>
      <c r="E16" s="32">
        <v>73</v>
      </c>
      <c r="F16" s="33">
        <v>1500</v>
      </c>
      <c r="G16" s="30">
        <v>7</v>
      </c>
    </row>
    <row r="17" spans="1:7">
      <c r="A17" s="30" t="s">
        <v>168</v>
      </c>
      <c r="B17" s="31" t="s">
        <v>169</v>
      </c>
      <c r="C17" s="31" t="s">
        <v>154</v>
      </c>
      <c r="D17" s="33">
        <v>39000</v>
      </c>
      <c r="E17" s="32">
        <v>193</v>
      </c>
      <c r="F17" s="33">
        <v>2000</v>
      </c>
      <c r="G17" s="30">
        <v>7</v>
      </c>
    </row>
    <row r="18" spans="1:7">
      <c r="A18" s="30" t="s">
        <v>170</v>
      </c>
      <c r="B18" s="31" t="s">
        <v>171</v>
      </c>
      <c r="C18" s="31" t="s">
        <v>140</v>
      </c>
      <c r="D18" s="33">
        <v>35000</v>
      </c>
      <c r="E18" s="32">
        <v>128</v>
      </c>
      <c r="F18" s="33">
        <v>2500</v>
      </c>
      <c r="G18" s="30">
        <v>5</v>
      </c>
    </row>
    <row r="19" spans="1:7">
      <c r="A19" s="30" t="s">
        <v>172</v>
      </c>
      <c r="B19" s="31" t="s">
        <v>173</v>
      </c>
      <c r="C19" s="31" t="s">
        <v>159</v>
      </c>
      <c r="D19" s="33">
        <v>47000</v>
      </c>
      <c r="E19" s="32">
        <v>593</v>
      </c>
      <c r="F19" s="33">
        <v>4000</v>
      </c>
      <c r="G19" s="30">
        <v>36</v>
      </c>
    </row>
    <row r="20" spans="1:7">
      <c r="A20" s="30" t="s">
        <v>174</v>
      </c>
      <c r="B20" s="31" t="s">
        <v>175</v>
      </c>
      <c r="C20" s="31" t="s">
        <v>145</v>
      </c>
      <c r="D20" s="33">
        <v>35300</v>
      </c>
      <c r="E20" s="32">
        <v>95</v>
      </c>
      <c r="F20" s="33">
        <v>1500</v>
      </c>
      <c r="G20" s="30">
        <v>1</v>
      </c>
    </row>
    <row r="21" spans="1:7">
      <c r="A21" s="30" t="s">
        <v>176</v>
      </c>
      <c r="B21" s="31" t="s">
        <v>177</v>
      </c>
      <c r="C21" s="31" t="s">
        <v>140</v>
      </c>
      <c r="D21" s="33">
        <v>26500</v>
      </c>
      <c r="E21" s="32">
        <v>106</v>
      </c>
      <c r="F21" s="33">
        <v>2000</v>
      </c>
      <c r="G21" s="30">
        <v>7</v>
      </c>
    </row>
    <row r="22" spans="1:7">
      <c r="A22" s="30" t="s">
        <v>178</v>
      </c>
      <c r="B22" s="31" t="s">
        <v>179</v>
      </c>
      <c r="C22" s="31" t="s">
        <v>159</v>
      </c>
      <c r="D22" s="33">
        <v>29800</v>
      </c>
      <c r="E22" s="32">
        <v>157</v>
      </c>
      <c r="F22" s="33">
        <v>2000</v>
      </c>
      <c r="G22" s="30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I9" sqref="I9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182</v>
      </c>
    </row>
    <row r="2" spans="1:5">
      <c r="A2" s="34" t="s">
        <v>21</v>
      </c>
      <c r="B2" s="34" t="s">
        <v>22</v>
      </c>
      <c r="C2" s="34" t="s">
        <v>23</v>
      </c>
      <c r="D2" s="34" t="s">
        <v>24</v>
      </c>
      <c r="E2" s="34" t="s">
        <v>25</v>
      </c>
    </row>
    <row r="3" spans="1:5">
      <c r="A3" s="34" t="s">
        <v>26</v>
      </c>
      <c r="B3" s="35">
        <v>650000</v>
      </c>
      <c r="C3" s="35">
        <f>B3+B3*25%</f>
        <v>812500</v>
      </c>
      <c r="D3" s="35">
        <f>B3+B3*11%</f>
        <v>721500</v>
      </c>
      <c r="E3" s="36">
        <f>SUM(B3:D3)</f>
        <v>2184000</v>
      </c>
    </row>
    <row r="4" spans="1:5">
      <c r="A4" s="34" t="s">
        <v>183</v>
      </c>
      <c r="B4" s="35">
        <v>550000</v>
      </c>
      <c r="C4" s="35">
        <f t="shared" ref="C4:C8" si="0">B4+B4*25%</f>
        <v>687500</v>
      </c>
      <c r="D4" s="35">
        <f t="shared" ref="D4:D8" si="1">B4+B4*11%</f>
        <v>610500</v>
      </c>
      <c r="E4" s="36">
        <f t="shared" ref="E4:E8" si="2">SUM(B4:D4)</f>
        <v>1848000</v>
      </c>
    </row>
    <row r="5" spans="1:5">
      <c r="A5" s="34" t="s">
        <v>184</v>
      </c>
      <c r="B5" s="35">
        <v>700000</v>
      </c>
      <c r="C5" s="35">
        <v>790000</v>
      </c>
      <c r="D5" s="35">
        <f t="shared" si="1"/>
        <v>777000</v>
      </c>
      <c r="E5" s="36">
        <f t="shared" si="2"/>
        <v>2267000</v>
      </c>
    </row>
    <row r="6" spans="1:5">
      <c r="A6" s="34" t="s">
        <v>185</v>
      </c>
      <c r="B6" s="35">
        <v>680000</v>
      </c>
      <c r="C6" s="35">
        <f t="shared" si="0"/>
        <v>850000</v>
      </c>
      <c r="D6" s="35">
        <f t="shared" si="1"/>
        <v>754800</v>
      </c>
      <c r="E6" s="36">
        <f t="shared" si="2"/>
        <v>2284800</v>
      </c>
    </row>
    <row r="7" spans="1:5">
      <c r="A7" s="34" t="s">
        <v>186</v>
      </c>
      <c r="B7" s="35">
        <v>470000</v>
      </c>
      <c r="C7" s="35">
        <f t="shared" si="0"/>
        <v>587500</v>
      </c>
      <c r="D7" s="35">
        <f t="shared" si="1"/>
        <v>521700</v>
      </c>
      <c r="E7" s="36">
        <f t="shared" si="2"/>
        <v>1579200</v>
      </c>
    </row>
    <row r="8" spans="1:5">
      <c r="A8" s="34" t="s">
        <v>187</v>
      </c>
      <c r="B8" s="35">
        <v>340000</v>
      </c>
      <c r="C8" s="35">
        <f t="shared" si="0"/>
        <v>425000</v>
      </c>
      <c r="D8" s="35">
        <f t="shared" si="1"/>
        <v>377400</v>
      </c>
      <c r="E8" s="36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I8" sqref="I8"/>
    </sheetView>
  </sheetViews>
  <sheetFormatPr defaultRowHeight="16.5"/>
  <cols>
    <col min="1" max="1" width="10.875" style="23" customWidth="1"/>
    <col min="2" max="2" width="11.875" style="23" customWidth="1"/>
    <col min="3" max="3" width="9" style="23"/>
  </cols>
  <sheetData>
    <row r="1" spans="1:3">
      <c r="A1" s="23" t="s">
        <v>195</v>
      </c>
    </row>
    <row r="2" spans="1:3">
      <c r="A2" s="38" t="s">
        <v>188</v>
      </c>
      <c r="B2" s="38" t="s">
        <v>190</v>
      </c>
      <c r="C2" s="38" t="s">
        <v>189</v>
      </c>
    </row>
    <row r="3" spans="1:3">
      <c r="A3" s="37" t="s">
        <v>192</v>
      </c>
      <c r="B3" s="24">
        <v>2500000</v>
      </c>
      <c r="C3" s="23" t="s">
        <v>191</v>
      </c>
    </row>
    <row r="4" spans="1:3">
      <c r="A4" s="23" t="s">
        <v>193</v>
      </c>
      <c r="B4" s="24">
        <v>41000000</v>
      </c>
      <c r="C4" s="23" t="s">
        <v>194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이지혜</cp:lastModifiedBy>
  <cp:lastPrinted>2023-01-09T08:56:00Z</cp:lastPrinted>
  <dcterms:created xsi:type="dcterms:W3CDTF">2021-05-31T11:17:08Z</dcterms:created>
  <dcterms:modified xsi:type="dcterms:W3CDTF">2025-07-11T17:42:52Z</dcterms:modified>
</cp:coreProperties>
</file>