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길벗컴활1급\03 최신기출문제\01 23년상시01\"/>
    </mc:Choice>
  </mc:AlternateContent>
  <xr:revisionPtr revIDLastSave="0" documentId="13_ncr:1_{5ACD02C3-D1DE-43BF-AB05-B960B48BF2CA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3" l="1" a="1"/>
  <c r="I36" i="3" s="1"/>
  <c r="J36" i="3" a="1"/>
  <c r="J36" i="3" s="1"/>
  <c r="I37" i="3" a="1"/>
  <c r="I37" i="3" s="1"/>
  <c r="J37" i="3" a="1"/>
  <c r="J37" i="3" s="1"/>
  <c r="I38" i="3" a="1"/>
  <c r="I38" i="3" s="1"/>
  <c r="J38" i="3" a="1"/>
  <c r="J38" i="3" s="1"/>
  <c r="I39" i="3" a="1"/>
  <c r="I39" i="3" s="1"/>
  <c r="J39" i="3" a="1"/>
  <c r="J39" i="3" s="1"/>
  <c r="H37" i="3" a="1"/>
  <c r="H37" i="3" s="1"/>
  <c r="H38" i="3" a="1"/>
  <c r="H38" i="3"/>
  <c r="H39" i="3" a="1"/>
  <c r="H39" i="3" s="1"/>
  <c r="H36" i="3" a="1"/>
  <c r="H36" i="3"/>
  <c r="C44" i="3" a="1"/>
  <c r="C44" i="3" s="1"/>
  <c r="D44" i="3" a="1"/>
  <c r="D44" i="3" s="1"/>
  <c r="E44" i="3" a="1"/>
  <c r="E44" i="3" s="1"/>
  <c r="C45" i="3" a="1"/>
  <c r="C45" i="3" s="1"/>
  <c r="D45" i="3" a="1"/>
  <c r="D45" i="3" s="1"/>
  <c r="E45" i="3" a="1"/>
  <c r="E45" i="3" s="1"/>
  <c r="C46" i="3" a="1"/>
  <c r="C46" i="3" s="1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D7" i="1"/>
  <c r="A35" i="4"/>
  <c r="B5" i="1"/>
  <c r="I4" i="3" a="1"/>
  <c r="I5" i="3" a="1"/>
  <c r="I6" i="3" a="1"/>
  <c r="I14" i="3" a="1"/>
  <c r="I22" i="3" a="1"/>
  <c r="I30" i="3" a="1"/>
  <c r="I15" i="3" a="1"/>
  <c r="I23" i="3" a="1"/>
  <c r="I31" i="3" a="1"/>
  <c r="I8" i="3" a="1"/>
  <c r="I24" i="3" a="1"/>
  <c r="I32" i="3" a="1"/>
  <c r="I9" i="3" a="1"/>
  <c r="I25" i="3" a="1"/>
  <c r="I18" i="3" a="1"/>
  <c r="I11" i="3" a="1"/>
  <c r="I27" i="3" a="1"/>
  <c r="I20" i="3" a="1"/>
  <c r="I13" i="3" a="1"/>
  <c r="I29" i="3" a="1"/>
  <c r="I7" i="3" a="1"/>
  <c r="I16" i="3" a="1"/>
  <c r="I17" i="3" a="1"/>
  <c r="I10" i="3" a="1"/>
  <c r="I26" i="3" a="1"/>
  <c r="I19" i="3" a="1"/>
  <c r="I12" i="3" a="1"/>
  <c r="I28" i="3" a="1"/>
  <c r="I21" i="3" a="1"/>
  <c r="I3" i="3" a="1"/>
  <c r="I21" i="3" l="1"/>
  <c r="I28" i="3"/>
  <c r="I12" i="3"/>
  <c r="I19" i="3"/>
  <c r="I26" i="3"/>
  <c r="I10" i="3"/>
  <c r="I17" i="3"/>
  <c r="I16" i="3"/>
  <c r="I7" i="3"/>
  <c r="I29" i="3"/>
  <c r="I13" i="3"/>
  <c r="I20" i="3"/>
  <c r="I27" i="3"/>
  <c r="I11" i="3"/>
  <c r="I18" i="3"/>
  <c r="I25" i="3"/>
  <c r="I9" i="3"/>
  <c r="I32" i="3"/>
  <c r="I24" i="3"/>
  <c r="I8" i="3"/>
  <c r="I31" i="3"/>
  <c r="I23" i="3"/>
  <c r="I15" i="3"/>
  <c r="I30" i="3"/>
  <c r="I22" i="3"/>
  <c r="I14" i="3"/>
  <c r="I6" i="3"/>
  <c r="I5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0D54DA-DB7F-4264-8151-F14716F9770A}" sourceFile="C:\Users\user\Desktop\길벗컴활1급\03 최신기출문제\01 23년상시01\대출관리.accdb" keepAlive="1" name="대출관리" type="5" refreshedVersion="7" background="1">
    <dbPr connection="Provider=Microsoft.ACE.OLEDB.12.0;User ID=Admin;Data Source=C:\Users\user\Desktop\길벗컴활1급\03 최신기출문제\01 23년상시01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<sst xmlns="http://schemas.openxmlformats.org/spreadsheetml/2006/main" count="345" uniqueCount="217">
  <si>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</si>
  <si>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</si>
  <si>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</si>
  <si>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</si>
  <si>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</si>
  <si>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</si>
  <si>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</si>
  <si>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</si>
  <si>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</si>
  <si>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</si>
  <si>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</si>
  <si>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</si>
  <si>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</si>
  <si>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</si>
  <si>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</si>
  <si>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</si>
  <si>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</si>
  <si>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</si>
  <si>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</si>
  <si>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</si>
  <si>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</si>
  <si>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</si>
  <si>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</si>
  <si>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</si>
  <si>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</si>
  <si>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</si>
  <si>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</si>
  <si>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</si>
  <si>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</si>
  <si>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</si>
  <si>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</si>
  <si>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</si>
  <si>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</si>
  <si>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</si>
  <si>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</si>
  <si>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</si>
  <si>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</si>
  <si>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</si>
  <si>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</si>
  <si>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</si>
  <si>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</si>
  <si>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</si>
  <si>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</si>
  <si>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</si>
  <si>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</si>
  <si>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</si>
  <si>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</si>
  <si>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</si>
  <si>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</si>
  <si>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</si>
  <si>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</si>
  <si>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</si>
  <si>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</si>
  <si>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</si>
  <si>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</si>
  <si>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</si>
  <si>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</si>
  <si>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</si>
  <si>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</si>
  <si>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</si>
  <si>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</si>
  <si>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</si>
  <si>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</si>
  <si>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</si>
  <si>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</si>
  <si>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</si>
  <si>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</si>
  <si>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</si>
  <si>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</si>
  <si>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</si>
  <si>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</si>
  <si>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</si>
  <si>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</si>
  <si>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</si>
  <si>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</si>
  <si>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</si>
  <si>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</si>
  <si>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</si>
  <si>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</si>
  <si>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</si>
  <si>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</si>
  <si>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</si>
  <si>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</si>
  <si>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</si>
  <si>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</si>
  <si>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</si>
  <si>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</si>
  <si>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</si>
  <si>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</si>
  <si>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</si>
  <si>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</si>
  <si>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</si>
  <si>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</si>
  <si>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</si>
  <si>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</si>
  <si>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</si>
  <si>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</si>
  <si>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</si>
  <si>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</si>
  <si>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</si>
  <si>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</si>
  <si>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</si>
  <si>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</si>
  <si>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</si>
  <si>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</si>
  <si>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</si>
  <si>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</si>
  <si>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</si>
  <si>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</si>
  <si>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</si>
  <si>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</si>
  <si>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</si>
  <si>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</si>
  <si>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</si>
  <si>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</si>
  <si>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</si>
  <si>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</si>
  <si>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</si>
  <si>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</si>
  <si>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</si>
  <si>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</si>
  <si>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</si>
  <si>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</si>
  <si>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</si>
  <si>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</si>
  <si>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</si>
  <si>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</si>
  <si>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</si>
  <si>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</si>
  <si>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</si>
  <si>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</si>
  <si>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</si>
  <si>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</si>
  <si>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</si>
  <si>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</si>
  <si>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</si>
  <si>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</si>
  <si>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</si>
  <si>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</si>
  <si>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</si>
  <si>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</si>
  <si>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</si>
  <si>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</si>
  <si>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</si>
  <si>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</si>
  <si>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</si>
  <si>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</si>
  <si>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</si>
  <si>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</si>
  <si>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</si>
  <si>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</si>
  <si>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</si>
  <si>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</si>
  <si>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</si>
  <si>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</si>
  <si>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</si>
  <si>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</si>
  <si>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</si>
  <si>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</si>
  <si>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</si>
  <si>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</si>
  <si>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</si>
  <si>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</si>
  <si>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</si>
  <si>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</si>
  <si>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</si>
  <si>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</si>
  <si>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</si>
  <si>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</si>
  <si>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</si>
  <si>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</si>
  <si>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</si>
  <si>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</si>
  <si>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</si>
  <si>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</si>
  <si>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</si>
  <si>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</si>
  <si>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</si>
  <si>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</si>
  <si>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</si>
  <si>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</si>
  <si>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</si>
  <si>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</si>
  <si>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</si>
  <si>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</si>
  <si>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</si>
  <si>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</si>
  <si>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</si>
  <si>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</si>
  <si>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</si>
  <si>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</si>
  <si>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</si>
  <si>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</si>
  <si>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</si>
  <si>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</si>
  <si>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</si>
  <si>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</si>
  <si>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</si>
  <si>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</si>
  <si>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</si>
  <si>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</si>
  <si>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</si>
  <si>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</si>
  <si>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</si>
  <si>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</si>
  <si>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대출지점</t>
    <phoneticPr fontId="1" type="noConversion"/>
  </si>
  <si>
    <t>개수 : 대출지점</t>
  </si>
  <si>
    <t>기간</t>
  </si>
  <si>
    <t>값</t>
  </si>
  <si>
    <t>전체 개수 : 대출지점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</si>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</sst>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7" name="사각형: 빗면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76200</xdr:colOff>
          <xdr:row>2</xdr:row>
          <xdr:rowOff>38100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30.461756018522" backgroundQuery="1" createdVersion="7" refreshedVersion="7" minRefreshableVersion="3" recordCount="30" xr:uid="{B816B8D4-4632-4F19-9935-70E3932112AC}">
  <cacheSource type="external" connectionId="1"/>
  <cacheFields count="9">
    <cacheField name="대출번호" numFmtId="0">
      <sharedItems count="30">
        <s v="M04-08"/>
        <s v="M01-23"/>
        <s v="M02-12"/>
        <s v="Y02-26"/>
        <s v="M01-27"/>
        <s v="M03-37"/>
        <s v="K02-59"/>
        <s v="Y03-08"/>
        <s v="M02-14"/>
        <s v="Y01-07"/>
        <s v="K04-02"/>
        <s v="J03-26"/>
        <s v="K03-05"/>
        <s v="M01-37"/>
        <s v="K01-02"/>
        <s v="Y04-48"/>
        <s v="Y02-67"/>
        <s v="J02-38"/>
        <s v="K01-38"/>
        <s v="J02-01"/>
        <s v="M01-64"/>
        <s v="Y04-15"/>
        <s v="K02-28"/>
        <s v="J04-26"/>
        <s v="K03-52"/>
        <s v="Y03-88"/>
        <s v="J04-31"/>
        <s v="M02-06"/>
        <s v="K04-35"/>
        <s v="J01-42"/>
      </sharedItems>
    </cacheField>
    <cacheField name="성명" numFmtId="0">
      <sharedItems count="30">
        <s v="김진석"/>
        <s v="구준식"/>
        <s v="이진태"/>
        <s v="이재철"/>
        <s v="박세희"/>
        <s v="박순영"/>
        <s v="이성재"/>
        <s v="설진구"/>
        <s v="이영민"/>
        <s v="도희철"/>
        <s v="우진우"/>
        <s v="민애라"/>
        <s v="민승렬"/>
        <s v="최만용"/>
        <s v="오태열"/>
        <s v="장우석"/>
        <s v="형연주"/>
        <s v="이민주"/>
        <s v="정대식"/>
        <s v="김춘복"/>
        <s v="이영진"/>
        <s v="진영태"/>
        <s v="임현석"/>
        <s v="남지철"/>
        <s v="국선재"/>
        <s v="김상진"/>
        <s v="민인희"/>
        <s v="최철식"/>
        <s v="박철형"/>
        <s v="성철수"/>
      </sharedItems>
    </cacheField>
    <cacheField name="주민등록번호" numFmtId="0">
      <sharedItems count="30">
        <s v="710618-1061918"/>
        <s v="680909-1833529"/>
        <s v="580217-1584916"/>
        <s v="701125-1178421"/>
        <s v="570519-2027689"/>
        <s v="591129-2174812"/>
        <s v="630517-1848916"/>
        <s v="530925-1026711"/>
        <s v="670418-1154378"/>
        <s v="680722-1104775"/>
        <s v="720819-2177410"/>
        <s v="700215-2245773"/>
        <s v="630225-1462892"/>
        <s v="721105-1471885"/>
        <s v="531227-1344216"/>
        <s v="792817-1992418"/>
        <s v="730205-2848619"/>
        <s v="600629-2005884"/>
        <s v="640828-1189775"/>
        <s v="711211-1038429"/>
        <s v="650719-1288776"/>
        <s v="700412-1877519"/>
        <s v="650903-1848697"/>
        <s v="581105-1067449"/>
        <s v="620728-1048731"/>
        <s v="670214-1397503"/>
        <s v="681205-2027817"/>
        <s v="700710-1179826"/>
        <s v="630714-2177475"/>
        <s v="730906-1025428"/>
      </sharedItems>
    </cacheField>
    <cacheField name="주소" numFmtId="0">
      <sharedItems count="26">
        <s v="대전시 유성구 온천동"/>
        <s v="서울시 종로구 팔판동"/>
        <s v="경기도 안양시 동안구"/>
        <s v="서울시 서대문구 역촌동"/>
        <s v="부산시 중구 대창동"/>
        <s v="경기도 부천시 원미구"/>
        <s v="경기도 시흥시 은행동"/>
        <s v="서울시 강남구 역삼동"/>
        <s v="대전시 유성구 어은동"/>
        <s v="부산시 동구 범일동"/>
        <s v="부산시 부산진구 동평동"/>
        <s v="서울시 중구 필동"/>
        <s v="서울시 양천구 목동"/>
        <s v="대전시 서구 둔산동"/>
        <s v="경기도 수원시 장안구"/>
        <s v="경기도 성남시 분당구"/>
        <s v="서울시 송파구 문정동"/>
        <s v="경기도 수원시 권선구"/>
        <s v="서울시 영등포구 영등포동"/>
        <s v="충남 천안시 불당동"/>
        <s v="대전시 대덕구 법동"/>
        <s v="부산시 서구 서대신동"/>
        <s v="부산시 남구 문현동"/>
        <s v="대전시 동구 판암동"/>
        <s v="경기도 안양시 만안구"/>
        <s v="서울시 종로구 무교동"/>
      </sharedItems>
    </cacheField>
    <cacheField name="대출지점" numFmtId="0">
      <sharedItems count="4">
        <s v="충청"/>
        <s v="서울"/>
        <s v="경기"/>
        <s v="부산"/>
      </sharedItems>
    </cacheField>
    <cacheField name="대출일" numFmtId="0">
      <sharedItems containsSemiMixedTypes="0" containsNonDate="0" containsDate="1" containsString="0" minDate="2019-07-20T00:00:00" maxDate="2022-12-16T00:00:00" count="30">
        <d v="2022-12-15T00:00:00"/>
        <d v="2022-06-12T00:00:00"/>
        <d v="2022-11-27T00:00:00"/>
        <d v="2022-10-24T00:00:00"/>
        <d v="2021-08-17T00:00:00"/>
        <d v="2022-12-09T00:00:00"/>
        <d v="2022-02-13T00:00:00"/>
        <d v="2021-06-12T00:00:00"/>
        <d v="2021-03-25T00:00:00"/>
        <d v="2021-06-24T00:00:00"/>
        <d v="2022-06-07T00:00:00"/>
        <d v="2021-12-18T00:00:00"/>
        <d v="2021-10-09T00:00:00"/>
        <d v="2020-05-17T00:00:00"/>
        <d v="2022-09-02T00:00:00"/>
        <d v="2021-08-31T00:00:00"/>
        <d v="2020-08-21T00:00:00"/>
        <d v="2022-01-20T00:00:00"/>
        <d v="2022-05-14T00:00:00"/>
        <d v="2021-03-22T00:00:00"/>
        <d v="2022-09-12T00:00:00"/>
        <d v="2021-05-18T00:00:00"/>
        <d v="2022-06-24T00:00:00"/>
        <d v="2019-07-20T00:00:00"/>
        <d v="2021-08-03T00:00:00"/>
        <d v="2022-05-26T00:00:00"/>
        <d v="2022-12-03T00:00:00"/>
        <d v="2020-08-16T00:00:00"/>
        <d v="2022-05-01T00:00:00"/>
        <d v="2021-12-09T00:00:00"/>
      </sharedItems>
    </cacheField>
    <cacheField name="대출종류" numFmtId="0">
      <sharedItems count="4">
        <s v="무보증신용대출"/>
        <s v="예부적금담보대출"/>
        <s v="국민주택기금대출"/>
        <s v="주택자금대출"/>
      </sharedItems>
    </cacheField>
    <cacheField name="대출금액" numFmtId="0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8">
        <rangePr autoStart="0" autoEnd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</r>
  <r>
    <x v="1"/>
    <x v="1"/>
    <x v="1"/>
    <x v="1"/>
    <x v="1"/>
    <x v="1"/>
    <x v="0"/>
    <x v="0"/>
    <x v="1"/>
  </r>
  <r>
    <x v="2"/>
    <x v="2"/>
    <x v="2"/>
    <x v="2"/>
    <x v="2"/>
    <x v="2"/>
    <x v="0"/>
    <x v="1"/>
    <x v="2"/>
  </r>
  <r>
    <x v="3"/>
    <x v="3"/>
    <x v="3"/>
    <x v="2"/>
    <x v="2"/>
    <x v="3"/>
    <x v="1"/>
    <x v="2"/>
    <x v="3"/>
  </r>
  <r>
    <x v="4"/>
    <x v="4"/>
    <x v="4"/>
    <x v="3"/>
    <x v="1"/>
    <x v="4"/>
    <x v="0"/>
    <x v="3"/>
    <x v="1"/>
  </r>
  <r>
    <x v="5"/>
    <x v="5"/>
    <x v="5"/>
    <x v="4"/>
    <x v="3"/>
    <x v="5"/>
    <x v="0"/>
    <x v="4"/>
    <x v="4"/>
  </r>
  <r>
    <x v="6"/>
    <x v="6"/>
    <x v="6"/>
    <x v="5"/>
    <x v="2"/>
    <x v="6"/>
    <x v="2"/>
    <x v="5"/>
    <x v="1"/>
  </r>
  <r>
    <x v="7"/>
    <x v="7"/>
    <x v="7"/>
    <x v="4"/>
    <x v="3"/>
    <x v="7"/>
    <x v="1"/>
    <x v="6"/>
    <x v="5"/>
  </r>
  <r>
    <x v="8"/>
    <x v="8"/>
    <x v="8"/>
    <x v="6"/>
    <x v="2"/>
    <x v="8"/>
    <x v="0"/>
    <x v="0"/>
    <x v="1"/>
  </r>
  <r>
    <x v="9"/>
    <x v="9"/>
    <x v="9"/>
    <x v="7"/>
    <x v="1"/>
    <x v="9"/>
    <x v="1"/>
    <x v="1"/>
    <x v="4"/>
  </r>
  <r>
    <x v="10"/>
    <x v="10"/>
    <x v="10"/>
    <x v="8"/>
    <x v="0"/>
    <x v="10"/>
    <x v="2"/>
    <x v="0"/>
    <x v="1"/>
  </r>
  <r>
    <x v="11"/>
    <x v="11"/>
    <x v="11"/>
    <x v="9"/>
    <x v="3"/>
    <x v="11"/>
    <x v="3"/>
    <x v="7"/>
    <x v="5"/>
  </r>
  <r>
    <x v="12"/>
    <x v="12"/>
    <x v="12"/>
    <x v="10"/>
    <x v="3"/>
    <x v="12"/>
    <x v="2"/>
    <x v="8"/>
    <x v="5"/>
  </r>
  <r>
    <x v="13"/>
    <x v="13"/>
    <x v="13"/>
    <x v="11"/>
    <x v="1"/>
    <x v="13"/>
    <x v="0"/>
    <x v="0"/>
    <x v="4"/>
  </r>
  <r>
    <x v="14"/>
    <x v="14"/>
    <x v="14"/>
    <x v="12"/>
    <x v="1"/>
    <x v="14"/>
    <x v="2"/>
    <x v="5"/>
    <x v="2"/>
  </r>
  <r>
    <x v="15"/>
    <x v="15"/>
    <x v="15"/>
    <x v="13"/>
    <x v="0"/>
    <x v="15"/>
    <x v="1"/>
    <x v="1"/>
    <x v="4"/>
  </r>
  <r>
    <x v="16"/>
    <x v="16"/>
    <x v="16"/>
    <x v="14"/>
    <x v="2"/>
    <x v="16"/>
    <x v="1"/>
    <x v="9"/>
    <x v="6"/>
  </r>
  <r>
    <x v="17"/>
    <x v="17"/>
    <x v="17"/>
    <x v="15"/>
    <x v="2"/>
    <x v="17"/>
    <x v="3"/>
    <x v="10"/>
    <x v="6"/>
  </r>
  <r>
    <x v="18"/>
    <x v="18"/>
    <x v="18"/>
    <x v="16"/>
    <x v="1"/>
    <x v="18"/>
    <x v="2"/>
    <x v="0"/>
    <x v="0"/>
  </r>
  <r>
    <x v="19"/>
    <x v="19"/>
    <x v="19"/>
    <x v="17"/>
    <x v="2"/>
    <x v="19"/>
    <x v="3"/>
    <x v="8"/>
    <x v="5"/>
  </r>
  <r>
    <x v="20"/>
    <x v="20"/>
    <x v="20"/>
    <x v="18"/>
    <x v="1"/>
    <x v="20"/>
    <x v="0"/>
    <x v="1"/>
    <x v="2"/>
  </r>
  <r>
    <x v="21"/>
    <x v="21"/>
    <x v="21"/>
    <x v="19"/>
    <x v="0"/>
    <x v="21"/>
    <x v="1"/>
    <x v="1"/>
    <x v="4"/>
  </r>
  <r>
    <x v="22"/>
    <x v="22"/>
    <x v="22"/>
    <x v="14"/>
    <x v="2"/>
    <x v="22"/>
    <x v="2"/>
    <x v="4"/>
    <x v="1"/>
  </r>
  <r>
    <x v="23"/>
    <x v="23"/>
    <x v="23"/>
    <x v="20"/>
    <x v="0"/>
    <x v="23"/>
    <x v="3"/>
    <x v="8"/>
    <x v="5"/>
  </r>
  <r>
    <x v="24"/>
    <x v="24"/>
    <x v="24"/>
    <x v="21"/>
    <x v="3"/>
    <x v="24"/>
    <x v="2"/>
    <x v="11"/>
    <x v="2"/>
  </r>
  <r>
    <x v="25"/>
    <x v="25"/>
    <x v="25"/>
    <x v="22"/>
    <x v="3"/>
    <x v="25"/>
    <x v="1"/>
    <x v="12"/>
    <x v="6"/>
  </r>
  <r>
    <x v="26"/>
    <x v="26"/>
    <x v="26"/>
    <x v="23"/>
    <x v="0"/>
    <x v="26"/>
    <x v="3"/>
    <x v="13"/>
    <x v="2"/>
  </r>
  <r>
    <x v="27"/>
    <x v="27"/>
    <x v="27"/>
    <x v="24"/>
    <x v="2"/>
    <x v="27"/>
    <x v="0"/>
    <x v="6"/>
    <x v="4"/>
  </r>
  <r>
    <x v="28"/>
    <x v="28"/>
    <x v="28"/>
    <x v="13"/>
    <x v="0"/>
    <x v="28"/>
    <x v="2"/>
    <x v="0"/>
    <x v="2"/>
  </r>
  <r>
    <x v="29"/>
    <x v="29"/>
    <x v="29"/>
    <x v="25"/>
    <x v="1"/>
    <x v="29"/>
    <x v="3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39CC02-B4FF-47B8-B5D2-01ABBC03E65B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A2:C14" firstHeaderRow="1" firstDataRow="1" firstDataCol="2"/>
  <pivotFields count="9"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8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4" subtotal="count" baseField="0" baseItem="0"/>
    <dataField name="평균 : 대출금액" fld="7" subtotal="average" baseField="8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2" workbookViewId="0">
      <selection activeCell="L28" sqref="L28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AND(LARGE($H$3:$H$32,5)&lt;=H3,YEAR(A3)&gt;=2021)</f>
        <v>0</v>
      </c>
    </row>
    <row r="37" spans="1:4">
      <c r="A37" t="s">
        <v>5</v>
      </c>
      <c r="B37" t="s">
        <v>126</v>
      </c>
      <c r="C37" t="s">
        <v>205</v>
      </c>
      <c r="D37" t="s">
        <v>6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 $C3="경기"), LEFT($B3,1) 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verticalDpi="4294967295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34" zoomScaleNormal="100" workbookViewId="0">
      <selection activeCell="K16" sqref="K16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 IF(F3&lt;60,100,150))+VLOOKUP(B3,$A$37:$E$39,MATCH(E3,$B$35:$E$35,1)+1)</f>
        <v>1250</v>
      </c>
      <c r="H3" s="46">
        <f>IF(B3="일반",PMT(4%/12,F3,-E3),PMT(3.5%/12,F3,-E3))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 IF(F4&lt;60,100,150))+VLOOKUP(B4,$A$37:$E$39,MATCH(E4,$B$35:$E$35,1)+1)</f>
        <v>1100</v>
      </c>
      <c r="H4" s="46">
        <f t="shared" ref="H4:H32" si="1">IF(B4="일반",PMT(4%/12,F4,-E4),PMT(3.5%/12,F4,-E4))</f>
        <v>174307.43943339199</v>
      </c>
      <c r="I4" s="39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1500</v>
      </c>
      <c r="H5" s="46">
        <f t="shared" si="1"/>
        <v>130274.76651232217</v>
      </c>
      <c r="I5" s="39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6">
        <f t="shared" si="1"/>
        <v>212304.07461016939</v>
      </c>
      <c r="I6" s="39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1300</v>
      </c>
      <c r="H7" s="46">
        <f t="shared" si="1"/>
        <v>280666.01377053867</v>
      </c>
      <c r="I7" s="39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6">
        <f t="shared" si="1"/>
        <v>849216.29844067758</v>
      </c>
      <c r="I8" s="39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1300</v>
      </c>
      <c r="H9" s="46">
        <f t="shared" si="1"/>
        <v>245582.76204922138</v>
      </c>
      <c r="I9" s="39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6">
        <f t="shared" si="1"/>
        <v>36383.489940512802</v>
      </c>
      <c r="I10" s="39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6">
        <f t="shared" si="1"/>
        <v>174307.43943339199</v>
      </c>
      <c r="I11" s="39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1500</v>
      </c>
      <c r="H12" s="46">
        <f t="shared" si="1"/>
        <v>88571.955020531052</v>
      </c>
      <c r="I12" s="39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6">
        <f t="shared" si="1"/>
        <v>174307.43943339199</v>
      </c>
      <c r="I13" s="39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6">
        <f t="shared" si="1"/>
        <v>218300.9396430768</v>
      </c>
      <c r="I14" s="39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6">
        <f t="shared" si="1"/>
        <v>272876.17455384601</v>
      </c>
      <c r="I15" s="39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1300</v>
      </c>
      <c r="H16" s="46">
        <f t="shared" si="1"/>
        <v>147619.92503421841</v>
      </c>
      <c r="I16" s="39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1300</v>
      </c>
      <c r="H17" s="46">
        <f t="shared" si="1"/>
        <v>303974.45519541838</v>
      </c>
      <c r="I17" s="39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1500</v>
      </c>
      <c r="H18" s="46">
        <f t="shared" si="1"/>
        <v>103333.94752395288</v>
      </c>
      <c r="I18" s="39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6">
        <f t="shared" si="1"/>
        <v>22356.001051697014</v>
      </c>
      <c r="I19" s="39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6">
        <f t="shared" si="1"/>
        <v>603612.02839581936</v>
      </c>
      <c r="I20" s="39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1250</v>
      </c>
      <c r="H21" s="46">
        <f t="shared" si="1"/>
        <v>286657.00707783952</v>
      </c>
      <c r="I21" s="39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1150</v>
      </c>
      <c r="H22" s="46">
        <f t="shared" si="1"/>
        <v>276247.83082899527</v>
      </c>
      <c r="I22" s="39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1500</v>
      </c>
      <c r="H23" s="46">
        <f t="shared" si="1"/>
        <v>130274.76651232217</v>
      </c>
      <c r="I23" s="39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1500</v>
      </c>
      <c r="H24" s="46">
        <f t="shared" si="1"/>
        <v>88571.955020531052</v>
      </c>
      <c r="I24" s="39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1050</v>
      </c>
      <c r="H25" s="46">
        <f t="shared" si="1"/>
        <v>642855.65038613358</v>
      </c>
      <c r="I25" s="39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6">
        <f t="shared" si="1"/>
        <v>272876.17455384601</v>
      </c>
      <c r="I26" s="39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6">
        <f t="shared" si="1"/>
        <v>259216.33281446106</v>
      </c>
      <c r="I27" s="39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1500</v>
      </c>
      <c r="H28" s="46">
        <f t="shared" si="1"/>
        <v>90316.218566759911</v>
      </c>
      <c r="I28" s="39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6">
        <f t="shared" si="1"/>
        <v>1512095.2747510229</v>
      </c>
      <c r="I29" s="39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1500</v>
      </c>
      <c r="H30" s="46">
        <f t="shared" si="1"/>
        <v>59047.970013687365</v>
      </c>
      <c r="I30" s="39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6">
        <f t="shared" si="1"/>
        <v>216013.61067871755</v>
      </c>
      <c r="I31" s="39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1100</v>
      </c>
      <c r="H32" s="46">
        <f t="shared" si="1"/>
        <v>526248.77581976005</v>
      </c>
      <c r="I32" s="39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7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8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LARGE(($E$3:$E$32)*(RIGHT($D$3:$D$32,2)=$G36),H$35)</f>
        <v>10000000</v>
      </c>
      <c r="I36" s="14">
        <f t="array" ref="I36">LARGE(($E$3:$E$32)*(RIGHT($D$3:$D$32,2)=$G36),I$35)</f>
        <v>8000000</v>
      </c>
      <c r="J36" s="14">
        <f t="array" ref="J36">LARGE(($E$3:$E$32)*(RIGHT($D$3:$D$32,2)=$G36),J$35)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LARGE(($E$3:$E$32)*(RIGHT($D$3:$D$32,2)=$G37),H$35)</f>
        <v>4000000</v>
      </c>
      <c r="I37" s="14">
        <f t="array" ref="I37">LARGE(($E$3:$E$32)*(RIGHT($D$3:$D$32,2)=$G37),I$35)</f>
        <v>3500000</v>
      </c>
      <c r="J37" s="14">
        <f t="array" ref="J37">LARGE(($E$3:$E$32)*(RIGHT($D$3:$D$32,2)=$G37),J$35)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LARGE(($E$3:$E$32)*(RIGHT($D$3:$D$32,2)=$G38),H$35)</f>
        <v>15000000</v>
      </c>
      <c r="I38" s="14">
        <f t="array" ref="I38">LARGE(($E$3:$E$32)*(RIGHT($D$3:$D$32,2)=$G38),I$35)</f>
        <v>10000000</v>
      </c>
      <c r="J38" s="14">
        <f t="array" ref="J38">LARGE(($E$3:$E$32)*(RIGHT($D$3:$D$32,2)=$G38),J$35)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LARGE(($E$3:$E$32)*(RIGHT($D$3:$D$32,2)=$G39),H$35)</f>
        <v>35000000</v>
      </c>
      <c r="I39" s="14">
        <f t="array" ref="I39">LARGE(($E$3:$E$32)*(RIGHT($D$3:$D$32,2)=$G39),I$35)</f>
        <v>27000000</v>
      </c>
      <c r="J39" s="14">
        <f t="array" ref="J39">LARGE(($E$3:$E$32)*(RIGHT($D$3:$D$32,2)=$G39),J$35)</f>
        <v>15000000</v>
      </c>
    </row>
    <row r="41" spans="1:10">
      <c r="A41" t="s">
        <v>202</v>
      </c>
    </row>
    <row r="42" spans="1:10">
      <c r="A42" s="49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9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COUNT(IF((YEAR($C$3:$C$32)=$A44)*(LEFT($A$3:$A$32,1)=B$43),$E$3:$E$32))</f>
        <v>1</v>
      </c>
      <c r="C44" s="39">
        <f t="array" ref="C44">COUNT(IF((YEAR($C$3:$C$32)=$A44)*(LEFT($A$3:$A$32,1)=C$43),$E$3:$E$32))</f>
        <v>1</v>
      </c>
      <c r="D44" s="39">
        <f t="array" ref="D44">COUNT(IF((YEAR($C$3:$C$32)=$A44)*(LEFT($A$3:$A$32,1)=D$43),$E$3:$E$32))</f>
        <v>1</v>
      </c>
      <c r="E44" s="39">
        <f t="array" ref="E44">COUNT(IF((YEAR($C$3:$C$32)=$A44)*(LEFT($A$3:$A$32,1)=E$43),$E$3:$E$32))</f>
        <v>0</v>
      </c>
    </row>
    <row r="45" spans="1:10">
      <c r="A45" s="2">
        <v>2021</v>
      </c>
      <c r="B45" s="39">
        <f t="array" ref="B45">COUNT(IF((YEAR($C$3:$C$32)=$A45)*(LEFT($A$3:$A$32,1)=B$43),$E$3:$E$32))</f>
        <v>2</v>
      </c>
      <c r="C45" s="39">
        <f t="array" ref="C45">COUNT(IF((YEAR($C$3:$C$32)=$A45)*(LEFT($A$3:$A$32,1)=C$43),$E$3:$E$32))</f>
        <v>4</v>
      </c>
      <c r="D45" s="39">
        <f t="array" ref="D45">COUNT(IF((YEAR($C$3:$C$32)=$A45)*(LEFT($A$3:$A$32,1)=D$43),$E$3:$E$32))</f>
        <v>4</v>
      </c>
      <c r="E45" s="39">
        <f t="array" ref="E45">COUNT(IF((YEAR($C$3:$C$32)=$A45)*(LEFT($A$3:$A$32,1)=E$43),$E$3:$E$32))</f>
        <v>2</v>
      </c>
    </row>
    <row r="46" spans="1:10">
      <c r="A46" s="2">
        <v>2022</v>
      </c>
      <c r="B46" s="39">
        <f t="array" ref="B46">COUNT(IF((YEAR($C$3:$C$32)=$A46)*(LEFT($A$3:$A$32,1)=B$43),$E$3:$E$32))</f>
        <v>5</v>
      </c>
      <c r="C46" s="39">
        <f t="array" ref="C46">COUNT(IF((YEAR($C$3:$C$32)=$A46)*(LEFT($A$3:$A$32,1)=C$43),$E$3:$E$32))</f>
        <v>1</v>
      </c>
      <c r="D46" s="39">
        <f t="array" ref="D46">COUNT(IF((YEAR($C$3:$C$32)=$A46)*(LEFT($A$3:$A$32,1)=D$43),$E$3:$E$32))</f>
        <v>4</v>
      </c>
      <c r="E46" s="39">
        <f t="array" ref="E46">COUNT(IF((YEAR($C$3:$C$32)=$A46)*(LEFT($A$3:$A$32,1)=E$43),$E$3:$E$32))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D15" sqref="D15"/>
    </sheetView>
  </sheetViews>
  <sheetFormatPr defaultRowHeight="17.399999999999999"/>
  <cols>
    <col min="1" max="1" width="7" bestFit="1" customWidth="1"/>
    <col min="2" max="2" width="14.09765625" bestFit="1" customWidth="1"/>
    <col min="3" max="3" width="11.69921875" bestFit="1" customWidth="1"/>
  </cols>
  <sheetData>
    <row r="2" spans="1:3">
      <c r="A2" s="40" t="s">
        <v>207</v>
      </c>
      <c r="B2" s="40" t="s">
        <v>208</v>
      </c>
    </row>
    <row r="3" spans="1:3">
      <c r="A3" t="s">
        <v>210</v>
      </c>
      <c r="B3" t="s">
        <v>206</v>
      </c>
      <c r="C3" s="41">
        <v>1</v>
      </c>
    </row>
    <row r="4" spans="1:3">
      <c r="B4" t="s">
        <v>215</v>
      </c>
      <c r="C4" s="42">
        <v>2500000</v>
      </c>
    </row>
    <row r="5" spans="1:3">
      <c r="A5" t="s">
        <v>211</v>
      </c>
      <c r="B5" t="s">
        <v>206</v>
      </c>
      <c r="C5" s="41">
        <v>8</v>
      </c>
    </row>
    <row r="6" spans="1:3">
      <c r="B6" t="s">
        <v>215</v>
      </c>
      <c r="C6" s="42">
        <v>8625000</v>
      </c>
    </row>
    <row r="7" spans="1:3">
      <c r="A7" t="s">
        <v>212</v>
      </c>
      <c r="B7" t="s">
        <v>206</v>
      </c>
      <c r="C7" s="41">
        <v>13</v>
      </c>
    </row>
    <row r="8" spans="1:3">
      <c r="B8" t="s">
        <v>215</v>
      </c>
      <c r="C8" s="42">
        <v>6230769.230769231</v>
      </c>
    </row>
    <row r="9" spans="1:3">
      <c r="A9" t="s">
        <v>213</v>
      </c>
      <c r="B9" t="s">
        <v>206</v>
      </c>
      <c r="C9" s="41">
        <v>3</v>
      </c>
    </row>
    <row r="10" spans="1:3">
      <c r="B10" t="s">
        <v>215</v>
      </c>
      <c r="C10" s="42">
        <v>10666666.666666666</v>
      </c>
    </row>
    <row r="11" spans="1:3">
      <c r="A11" t="s">
        <v>214</v>
      </c>
      <c r="B11" t="s">
        <v>206</v>
      </c>
      <c r="C11" s="41">
        <v>5</v>
      </c>
    </row>
    <row r="12" spans="1:3">
      <c r="B12" t="s">
        <v>215</v>
      </c>
      <c r="C12" s="42">
        <v>11800000</v>
      </c>
    </row>
    <row r="13" spans="1:3">
      <c r="A13" t="s">
        <v>209</v>
      </c>
      <c r="C13" s="41">
        <v>30</v>
      </c>
    </row>
    <row r="14" spans="1:3">
      <c r="A14" t="s">
        <v>216</v>
      </c>
      <c r="C14" s="42">
        <v>8116666.666666667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tabSelected="1" workbookViewId="0">
      <selection activeCell="D15" sqref="D15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51" t="s">
        <v>20</v>
      </c>
      <c r="F6" s="52"/>
      <c r="G6" s="52"/>
      <c r="H6" s="52"/>
      <c r="I6" s="52"/>
      <c r="J6" s="52"/>
      <c r="K6" s="53"/>
    </row>
    <row r="7" spans="1:11">
      <c r="D7" s="43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50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50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50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50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50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50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50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2">
    <dataValidation type="custom" allowBlank="1" showInputMessage="1" showErrorMessage="1" sqref="D8:D10 D12:D14" xr:uid="{63598D2A-94E3-4EC6-B023-B3CFA39E212E}">
      <formula1>MOD(D8,12)=0</formula1>
    </dataValidation>
    <dataValidation type="custom" allowBlank="1" showInputMessage="1" showErrorMessage="1" errorTitle="입력오류" error="12의 배수만 입력해야 합니다." sqref="D11" xr:uid="{F52F48F7-E58B-49BA-AE04-D122312746A7}">
      <formula1>MOD(D11,12)=0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I7" sqref="I7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44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44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44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44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44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44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44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44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44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44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44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44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44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44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44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44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44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44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44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44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12" workbookViewId="0">
      <selection activeCell="L22" sqref="L22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I8" sqref="I8"/>
    </sheetView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45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2023-01-09T08:56:00Z</cp:lastPrinted>
  <dcterms:created xsi:type="dcterms:W3CDTF">2021-05-31T11:17:08Z</dcterms:created>
  <dcterms:modified xsi:type="dcterms:W3CDTF">2024-12-04T03:07:53Z</dcterms:modified>
</cp:coreProperties>
</file>