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총정리\기출\05회\"/>
    </mc:Choice>
  </mc:AlternateContent>
  <xr:revisionPtr revIDLastSave="0" documentId="13_ncr:1_{7E9A4689-7A29-46EE-BC67-1C48500A1744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28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3" l="1" a="1"/>
  <c r="H37" i="3" s="1"/>
  <c r="I37" i="3" a="1"/>
  <c r="I37" i="3"/>
  <c r="J37" i="3" a="1"/>
  <c r="J37" i="3" s="1"/>
  <c r="H38" i="3" a="1"/>
  <c r="H38" i="3"/>
  <c r="I38" i="3" a="1"/>
  <c r="I38" i="3" s="1"/>
  <c r="J38" i="3" a="1"/>
  <c r="J38" i="3"/>
  <c r="H39" i="3" a="1"/>
  <c r="H39" i="3" s="1"/>
  <c r="I39" i="3" a="1"/>
  <c r="I39" i="3"/>
  <c r="J39" i="3" a="1"/>
  <c r="J39" i="3" s="1"/>
  <c r="I36" i="3" a="1"/>
  <c r="I36" i="3" s="1"/>
  <c r="J36" i="3" a="1"/>
  <c r="J36" i="3" s="1"/>
  <c r="H36" i="3" a="1"/>
  <c r="H36" i="3" s="1"/>
  <c r="B45" i="3" a="1"/>
  <c r="B45" i="3" s="1"/>
  <c r="C45" i="3" a="1"/>
  <c r="C45" i="3"/>
  <c r="D45" i="3" a="1"/>
  <c r="D45" i="3" s="1"/>
  <c r="E45" i="3" a="1"/>
  <c r="E45" i="3"/>
  <c r="B46" i="3" a="1"/>
  <c r="B46" i="3" s="1"/>
  <c r="C46" i="3" a="1"/>
  <c r="C46" i="3"/>
  <c r="D46" i="3" a="1"/>
  <c r="D46" i="3" s="1"/>
  <c r="E46" i="3" a="1"/>
  <c r="E46" i="3" s="1"/>
  <c r="C44" i="3" a="1"/>
  <c r="C44" i="3" s="1"/>
  <c r="D44" i="3" a="1"/>
  <c r="D44" i="3" s="1"/>
  <c r="E44" i="3" a="1"/>
  <c r="E44" i="3" s="1"/>
  <c r="B44" i="3" a="1"/>
  <c r="B4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B5" i="1"/>
  <c r="D7" i="1" s="1"/>
  <c r="A35" i="4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30" i="3" a="1"/>
  <c r="I32" i="3" a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29" i="3" a="1"/>
  <c r="I31" i="3" a="1"/>
  <c r="I3" i="3" a="1"/>
  <c r="I31" i="3" l="1"/>
  <c r="I29" i="3"/>
  <c r="I27" i="3"/>
  <c r="I25" i="3"/>
  <c r="I23" i="3"/>
  <c r="I21" i="3"/>
  <c r="I19" i="3"/>
  <c r="I17" i="3"/>
  <c r="I15" i="3"/>
  <c r="I13" i="3"/>
  <c r="I11" i="3"/>
  <c r="I9" i="3"/>
  <c r="I7" i="3"/>
  <c r="I5" i="3"/>
  <c r="I32" i="3"/>
  <c r="I30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ED9773-35B8-483D-9A3A-FE69E0B4A05C}" name="MS Access Database_Query" type="1" refreshedVersion="8" background="1">
    <dbPr connection="DSN=MS Access Database;DBQ=C:\길벗컴활1급총정리\기출\05회\대출관리.accdb;DefaultDir=C:\길벗컴활1급총정리\기출\05회;DriverId=25;FIL=MS Access;MaxBufferSize=2048;PageTimeout=5;" command="SELECT 대출정보.기간, 대출정보.대출금액, 대출정보.대출지점_x000d__x000a_FROM `C:\길벗컴활1급총정리\기출\05회\대출관리.accdb`.대출정보 대출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<sst xmlns="http://schemas.openxmlformats.org/spreadsheetml/2006/main" count="345" uniqueCount="216">
  <si>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</si>
  <si>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</si>
  <si>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</si>
  <si>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</si>
  <si>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</si>
  <si>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</si>
  <si>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</si>
  <si>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</si>
  <si>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</si>
  <si>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</si>
  <si>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</si>
  <si>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</si>
  <si>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</si>
  <si>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</si>
  <si>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</si>
  <si>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</si>
  <si>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</si>
  <si>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</si>
  <si>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</si>
  <si>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</si>
  <si>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</si>
  <si>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</si>
  <si>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</si>
  <si>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</si>
  <si>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</si>
  <si>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</si>
  <si>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</si>
  <si>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</si>
  <si>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</si>
  <si>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</si>
  <si>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</si>
  <si>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</si>
  <si>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</si>
  <si>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</si>
  <si>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</si>
  <si>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</si>
  <si>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</si>
  <si>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</si>
  <si>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</si>
  <si>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</si>
  <si>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</si>
  <si>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</si>
  <si>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</si>
  <si>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</si>
  <si>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</si>
  <si>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</si>
  <si>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</si>
  <si>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</si>
  <si>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</si>
  <si>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</si>
  <si>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</si>
  <si>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</si>
  <si>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</si>
  <si>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</si>
  <si>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</si>
  <si>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</si>
  <si>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</si>
  <si>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</si>
  <si>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</si>
  <si>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</si>
  <si>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</si>
  <si>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</si>
  <si>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</si>
  <si>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</si>
  <si>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</si>
  <si>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</si>
  <si>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</si>
  <si>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</si>
  <si>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</si>
  <si>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</si>
  <si>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</si>
  <si>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</si>
  <si>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</si>
  <si>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</si>
  <si>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</si>
  <si>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</si>
  <si>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</si>
  <si>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</si>
  <si>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</si>
  <si>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</si>
  <si>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</si>
  <si>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</si>
  <si>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</si>
  <si>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</si>
  <si>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</si>
  <si>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</si>
  <si>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</si>
  <si>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</si>
  <si>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</si>
  <si>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</si>
  <si>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</si>
  <si>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</si>
  <si>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</si>
  <si>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</si>
  <si>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</si>
  <si>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</si>
  <si>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</si>
  <si>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</si>
  <si>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</si>
  <si>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</si>
  <si>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</si>
  <si>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</si>
  <si>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</si>
  <si>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</si>
  <si>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</si>
  <si>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</si>
  <si>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</si>
  <si>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</si>
  <si>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</si>
  <si>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</si>
  <si>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</si>
  <si>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</si>
  <si>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</si>
  <si>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</si>
  <si>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</si>
  <si>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</si>
  <si>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</si>
  <si>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</si>
  <si>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</si>
  <si>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</si>
  <si>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</si>
  <si>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</si>
  <si>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</si>
  <si>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</si>
  <si>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</si>
  <si>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</si>
  <si>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</si>
  <si>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</si>
  <si>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</si>
  <si>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</si>
  <si>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</si>
  <si>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</si>
  <si>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</si>
  <si>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</si>
  <si>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</si>
  <si>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</si>
  <si>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</si>
  <si>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</si>
  <si>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</si>
  <si>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</si>
  <si>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</si>
  <si>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</si>
  <si>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</si>
  <si>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</si>
  <si>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</si>
  <si>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</si>
  <si>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</si>
  <si>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</si>
  <si>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</si>
  <si>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</si>
  <si>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</si>
  <si>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</si>
  <si>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</si>
  <si>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</si>
  <si>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</si>
  <si>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</si>
  <si>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</si>
  <si>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</si>
  <si>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</si>
  <si>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</si>
  <si>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</si>
  <si>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</si>
  <si>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</si>
  <si>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</si>
  <si>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</si>
  <si>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</si>
  <si>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</si>
  <si>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</si>
  <si>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</si>
  <si>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</si>
  <si>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</si>
  <si>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</si>
  <si>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</si>
  <si>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</si>
  <si>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</si>
  <si>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</si>
  <si>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</si>
  <si>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</si>
  <si>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</si>
  <si>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</si>
  <si>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</si>
  <si>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</si>
  <si>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</si>
  <si>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</si>
  <si>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</si>
  <si>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</si>
  <si>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</si>
  <si>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</si>
  <si>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</si>
  <si>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</si>
  <si>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</si>
  <si>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</si>
  <si>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</si>
  <si>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</si>
  <si>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</si>
  <si>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</si>
  <si>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</si>
  <si>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</si>
  <si>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</si>
  <si>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</si>
  <si>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</si>
  <si>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</si>
  <si>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</si>
  <si>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</si>
  <si>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</si>
  <si>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기간</t>
  </si>
  <si>
    <t>개수 : 대출지점</t>
  </si>
  <si>
    <t>평균 : 대출금액</t>
  </si>
  <si>
    <t>값</t>
  </si>
  <si>
    <t>전체 개수 : 대출지점</t>
  </si>
  <si>
    <t>전체 평균 : 대출금액</t>
  </si>
  <si>
    <t>1-12</t>
  </si>
  <si>
    <t>13-24</t>
  </si>
  <si>
    <t>25-36</t>
  </si>
  <si>
    <t>37-48</t>
  </si>
  <si>
    <t>49-60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</si>
</sst>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6" fontId="0" fillId="0" borderId="1" xfId="6" applyNumberFormat="1" applyFont="1" applyFill="1" applyBorder="1" applyAlignment="1">
      <alignment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ser>
          <c:idx val="3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19-4F7C-9E33-105AF2A98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6C1F6CE-4FE7-39BC-8504-00A8435B6692}"/>
            </a:ext>
          </a:extLst>
        </xdr:cNvPr>
        <xdr:cNvSpPr/>
      </xdr:nvSpPr>
      <xdr:spPr>
        <a:xfrm>
          <a:off x="5543550" y="209550"/>
          <a:ext cx="8667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C5124BAE-05A6-9223-6B6E-DE47C9491C88}"/>
            </a:ext>
          </a:extLst>
        </xdr:cNvPr>
        <xdr:cNvSpPr/>
      </xdr:nvSpPr>
      <xdr:spPr>
        <a:xfrm>
          <a:off x="5543550" y="838200"/>
          <a:ext cx="8667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현수" refreshedDate="45656.840744907407" backgroundQuery="1" createdVersion="8" refreshedVersion="8" minRefreshableVersion="3" recordCount="30" xr:uid="{6416337D-6454-4273-93E4-E46C2D4D3BCB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126C10-04B2-4CD4-9F9F-72C98AAEB25E}" name="피벗 테이블1" cacheId="28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 defaultSubtotal="0">
      <items count="7">
        <item x="0"/>
        <item x="1"/>
        <item x="2"/>
        <item x="3"/>
        <item x="4"/>
        <item x="5"/>
        <item x="6"/>
      </items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0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25" workbookViewId="0">
      <selection activeCell="K21" sqref="K21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AND($H3&gt;=LARGE($H$3:$H$32,5),YEAR($A3)&gt;=2021)</f>
        <v>0</v>
      </c>
    </row>
    <row r="37" spans="1:4">
      <c r="A37" s="2" t="s">
        <v>66</v>
      </c>
      <c r="B37" s="12" t="s">
        <v>126</v>
      </c>
      <c r="C37" s="12" t="s">
        <v>123</v>
      </c>
      <c r="D37" s="2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abSelected="1" topLeftCell="A13" zoomScaleNormal="100" workbookViewId="0">
      <selection activeCell="L29" sqref="L29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IF($F3&lt;20,50,IF(($F3&gt;=20)*($F3&lt;60),100,150))+VLOOKUP($B3,$A$37:$E$39,MATCH($E3,$B$35:$E$35,1)+1,0)</f>
        <v>1450</v>
      </c>
      <c r="H3" s="52">
        <f>PMT($F3,IF($B3="일반",4%,3.5%),-E3,,)</f>
        <v>810035489.30545628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IF($F4&lt;20,50,IF(($F4&gt;=20)*($F4&lt;60),100,150))+VLOOKUP($B4,$A$37:$E$39,MATCH($E4,$B$35:$E$35,1)+1,0)</f>
        <v>1100</v>
      </c>
      <c r="H4" s="52">
        <f t="shared" ref="H4:H32" si="1">PMT($F4,IF($B4="일반",4%,3.5%),-E4,,)</f>
        <v>1324530620.188926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52">
        <f t="shared" si="1"/>
        <v>595973757.93756247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52">
        <f t="shared" si="1"/>
        <v>349399756.00111616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52">
        <f t="shared" si="1"/>
        <v>1869986383.5886409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52">
        <f t="shared" si="1"/>
        <v>1397599024.0044646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52">
        <f t="shared" si="1"/>
        <v>1636238085.6400607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52">
        <f t="shared" si="1"/>
        <v>895463274.15556526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52">
        <f t="shared" si="1"/>
        <v>1324530620.188926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52">
        <f t="shared" si="1"/>
        <v>803031790.89179659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52">
        <f t="shared" si="1"/>
        <v>1324530620.188926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52">
        <f t="shared" si="1"/>
        <v>5372779644.9333916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52">
        <f t="shared" si="1"/>
        <v>6715974556.1667395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52">
        <f t="shared" si="1"/>
        <v>1338386318.1529944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52">
        <f t="shared" si="1"/>
        <v>1390605435.1876457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52">
        <f t="shared" si="1"/>
        <v>936870422.70709598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52">
        <f t="shared" si="1"/>
        <v>376932121.19509548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52">
        <f t="shared" si="1"/>
        <v>10177167272.267578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52">
        <f t="shared" si="1"/>
        <v>810035489.30545628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52">
        <f t="shared" si="1"/>
        <v>5935615896.938014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52">
        <f t="shared" si="1"/>
        <v>595973757.93756247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52">
        <f t="shared" si="1"/>
        <v>803031790.89179659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52">
        <f t="shared" si="1"/>
        <v>1493335219.2261364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52">
        <f t="shared" si="1"/>
        <v>6715974556.1667395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52">
        <f t="shared" si="1"/>
        <v>1351526364.4681396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52">
        <f t="shared" si="1"/>
        <v>1331845781.2373242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52">
        <f t="shared" si="1"/>
        <v>7883903792.730814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52">
        <f t="shared" si="1"/>
        <v>535354527.26119769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52">
        <f t="shared" si="1"/>
        <v>1126271970.3901162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52">
        <f t="shared" si="1"/>
        <v>3506224469.2287011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0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1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>
        <f t="array" ref="H36">LARGE((RIGHT($D$3:$D$32,2)=$G36)*($E$3:$E$32),H$35)</f>
        <v>10000000</v>
      </c>
      <c r="I36" s="14">
        <f t="array" ref="I36">LARGE((RIGHT($D$3:$D$32,2)=$G36)*($E$3:$E$32),I$35)</f>
        <v>8000000</v>
      </c>
      <c r="J36" s="14">
        <f t="array" ref="J36">LARGE((RIGHT($D$3:$D$32,2)=$G36)*($E$3:$E$32),J$35)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LARGE((RIGHT($D$3:$D$32,2)=$G37)*($E$3:$E$32),H$35)</f>
        <v>4000000</v>
      </c>
      <c r="I37" s="14">
        <f t="array" ref="I37">LARGE((RIGHT($D$3:$D$32,2)=$G37)*($E$3:$E$32),I$35)</f>
        <v>3500000</v>
      </c>
      <c r="J37" s="14">
        <f t="array" ref="J37">LARGE((RIGHT($D$3:$D$32,2)=$G37)*($E$3:$E$32),J$35)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LARGE((RIGHT($D$3:$D$32,2)=$G38)*($E$3:$E$32),H$35)</f>
        <v>15000000</v>
      </c>
      <c r="I38" s="14">
        <f t="array" ref="I38">LARGE((RIGHT($D$3:$D$32,2)=$G38)*($E$3:$E$32),I$35)</f>
        <v>10000000</v>
      </c>
      <c r="J38" s="14">
        <f t="array" ref="J38">LARGE((RIGHT($D$3:$D$32,2)=$G38)*($E$3:$E$32),J$35)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LARGE((RIGHT($D$3:$D$32,2)=$G39)*($E$3:$E$32),H$35)</f>
        <v>35000000</v>
      </c>
      <c r="I39" s="14">
        <f t="array" ref="I39">LARGE((RIGHT($D$3:$D$32,2)=$G39)*($E$3:$E$32),I$35)</f>
        <v>27000000</v>
      </c>
      <c r="J39" s="14">
        <f t="array" ref="J39">LARGE((RIGHT($D$3:$D$32,2)=$G39)*($E$3:$E$32),J$35)</f>
        <v>15000000</v>
      </c>
    </row>
    <row r="41" spans="1:10">
      <c r="A41" t="s">
        <v>202</v>
      </c>
    </row>
    <row r="42" spans="1:10">
      <c r="A42" s="42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2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COUNT(IF((LEFT($A$3:$A$32,1)=B$43)*(YEAR($C$3:$C$32)=$A44),1))</f>
        <v>1</v>
      </c>
      <c r="C44" s="2">
        <f t="array" ref="C44">COUNT(IF((LEFT($A$3:$A$32,1)=C$43)*(YEAR($C$3:$C$32)=$A44),1))</f>
        <v>1</v>
      </c>
      <c r="D44" s="2">
        <f t="array" ref="D44">COUNT(IF((LEFT($A$3:$A$32,1)=D$43)*(YEAR($C$3:$C$32)=$A44),1))</f>
        <v>1</v>
      </c>
      <c r="E44" s="2">
        <f t="array" ref="E44">COUNT(IF((LEFT($A$3:$A$32,1)=E$43)*(YEAR($C$3:$C$32)=$A44),1))</f>
        <v>0</v>
      </c>
    </row>
    <row r="45" spans="1:10">
      <c r="A45" s="2">
        <v>2021</v>
      </c>
      <c r="B45" s="2">
        <f t="array" ref="B45">COUNT(IF((LEFT($A$3:$A$32,1)=B$43)*(YEAR($C$3:$C$32)=$A45),1))</f>
        <v>2</v>
      </c>
      <c r="C45" s="2">
        <f t="array" ref="C45">COUNT(IF((LEFT($A$3:$A$32,1)=C$43)*(YEAR($C$3:$C$32)=$A45),1))</f>
        <v>4</v>
      </c>
      <c r="D45" s="2">
        <f t="array" ref="D45">COUNT(IF((LEFT($A$3:$A$32,1)=D$43)*(YEAR($C$3:$C$32)=$A45),1))</f>
        <v>4</v>
      </c>
      <c r="E45" s="2">
        <f t="array" ref="E45">COUNT(IF((LEFT($A$3:$A$32,1)=E$43)*(YEAR($C$3:$C$32)=$A45),1))</f>
        <v>2</v>
      </c>
    </row>
    <row r="46" spans="1:10">
      <c r="A46" s="2">
        <v>2022</v>
      </c>
      <c r="B46" s="2">
        <f t="array" ref="B46">COUNT(IF((LEFT($A$3:$A$32,1)=B$43)*(YEAR($C$3:$C$32)=$A46),1))</f>
        <v>5</v>
      </c>
      <c r="C46" s="2">
        <f t="array" ref="C46">COUNT(IF((LEFT($A$3:$A$32,1)=C$43)*(YEAR($C$3:$C$32)=$A46),1))</f>
        <v>1</v>
      </c>
      <c r="D46" s="2">
        <f t="array" ref="D46">COUNT(IF((LEFT($A$3:$A$32,1)=D$43)*(YEAR($C$3:$C$32)=$A46),1))</f>
        <v>4</v>
      </c>
      <c r="E46" s="2">
        <f t="array" ref="E46">COUNT(IF((LEFT($A$3:$A$32,1)=E$43)*(YEAR($C$3:$C$32)=$A46),1))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D13" sqref="D13"/>
    </sheetView>
  </sheetViews>
  <sheetFormatPr defaultRowHeight="16.5"/>
  <cols>
    <col min="1" max="1" width="7.5" bestFit="1" customWidth="1"/>
    <col min="2" max="2" width="14.875" bestFit="1" customWidth="1"/>
    <col min="3" max="3" width="12.375" bestFit="1" customWidth="1"/>
    <col min="4" max="4" width="15.25" bestFit="1" customWidth="1"/>
  </cols>
  <sheetData>
    <row r="2" spans="1:3">
      <c r="A2" s="47" t="s">
        <v>205</v>
      </c>
      <c r="B2" s="47" t="s">
        <v>208</v>
      </c>
    </row>
    <row r="3" spans="1:3">
      <c r="A3" t="s">
        <v>211</v>
      </c>
      <c r="B3" t="s">
        <v>206</v>
      </c>
      <c r="C3" s="48">
        <v>1</v>
      </c>
    </row>
    <row r="4" spans="1:3">
      <c r="B4" t="s">
        <v>207</v>
      </c>
      <c r="C4" s="49">
        <v>2500000</v>
      </c>
    </row>
    <row r="5" spans="1:3">
      <c r="A5" t="s">
        <v>212</v>
      </c>
      <c r="B5" t="s">
        <v>206</v>
      </c>
      <c r="C5" s="48">
        <v>8</v>
      </c>
    </row>
    <row r="6" spans="1:3">
      <c r="B6" t="s">
        <v>207</v>
      </c>
      <c r="C6" s="49">
        <v>8625000</v>
      </c>
    </row>
    <row r="7" spans="1:3">
      <c r="A7" t="s">
        <v>213</v>
      </c>
      <c r="B7" t="s">
        <v>206</v>
      </c>
      <c r="C7" s="48">
        <v>13</v>
      </c>
    </row>
    <row r="8" spans="1:3">
      <c r="B8" t="s">
        <v>207</v>
      </c>
      <c r="C8" s="49">
        <v>6230769.230769231</v>
      </c>
    </row>
    <row r="9" spans="1:3">
      <c r="A9" t="s">
        <v>214</v>
      </c>
      <c r="B9" t="s">
        <v>206</v>
      </c>
      <c r="C9" s="48">
        <v>3</v>
      </c>
    </row>
    <row r="10" spans="1:3">
      <c r="B10" t="s">
        <v>207</v>
      </c>
      <c r="C10" s="49">
        <v>10666666.666666666</v>
      </c>
    </row>
    <row r="11" spans="1:3">
      <c r="A11" t="s">
        <v>215</v>
      </c>
      <c r="B11" t="s">
        <v>206</v>
      </c>
      <c r="C11" s="48">
        <v>5</v>
      </c>
    </row>
    <row r="12" spans="1:3">
      <c r="B12" t="s">
        <v>207</v>
      </c>
      <c r="C12" s="49">
        <v>11800000</v>
      </c>
    </row>
    <row r="13" spans="1:3">
      <c r="A13" t="s">
        <v>209</v>
      </c>
      <c r="C13" s="48">
        <v>30</v>
      </c>
    </row>
    <row r="14" spans="1:3">
      <c r="A14" t="s">
        <v>210</v>
      </c>
      <c r="C14" s="49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F3" sqref="F3"/>
    </sheetView>
  </sheetViews>
  <sheetFormatPr defaultRowHeight="16.5"/>
  <cols>
    <col min="1" max="1" width="9" style="17"/>
    <col min="2" max="2" width="9.375" style="17" bestFit="1" customWidth="1"/>
    <col min="3" max="3" width="9" style="17"/>
    <col min="4" max="4" width="10.875" style="17" bestFit="1" customWidth="1"/>
    <col min="5" max="11" width="11.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4" t="s">
        <v>20</v>
      </c>
      <c r="F6" s="45"/>
      <c r="G6" s="45"/>
      <c r="H6" s="45"/>
      <c r="I6" s="45"/>
      <c r="J6" s="45"/>
      <c r="K6" s="46"/>
    </row>
    <row r="7" spans="1:11">
      <c r="D7" s="26">
        <f>B5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3" t="s">
        <v>19</v>
      </c>
      <c r="D8" s="24">
        <v>12</v>
      </c>
      <c r="E8" s="27">
        <f t="dataTable" ref="E8:K14" dt2D="1" dtr="1" r1="B2" r2="B4"/>
        <v>2433276.5530805388</v>
      </c>
      <c r="F8" s="27">
        <v>2434954.9857452433</v>
      </c>
      <c r="G8" s="27">
        <v>2436634.8179788906</v>
      </c>
      <c r="H8" s="27">
        <v>2438316.0509618768</v>
      </c>
      <c r="I8" s="27">
        <v>2439998.6858753222</v>
      </c>
      <c r="J8" s="27">
        <v>2441682.7239016928</v>
      </c>
      <c r="K8" s="27">
        <v>2443368.1662236685</v>
      </c>
    </row>
    <row r="9" spans="1:11">
      <c r="C9" s="43"/>
      <c r="D9" s="24">
        <v>24</v>
      </c>
      <c r="E9" s="27">
        <v>4940563.5409582164</v>
      </c>
      <c r="F9" s="27">
        <v>4947728.1723871799</v>
      </c>
      <c r="G9" s="27">
        <v>4954905.9879553681</v>
      </c>
      <c r="H9" s="27">
        <v>4962097.0136616714</v>
      </c>
      <c r="I9" s="27">
        <v>4969301.2755567264</v>
      </c>
      <c r="J9" s="27">
        <v>4976518.7997440146</v>
      </c>
      <c r="K9" s="27">
        <v>4983749.6123777134</v>
      </c>
    </row>
    <row r="10" spans="1:11">
      <c r="C10" s="43"/>
      <c r="D10" s="24">
        <v>36</v>
      </c>
      <c r="E10" s="27">
        <v>7524112.0618290044</v>
      </c>
      <c r="F10" s="27">
        <v>7540806.5350141693</v>
      </c>
      <c r="G10" s="27">
        <v>7557548.6321226321</v>
      </c>
      <c r="H10" s="27">
        <v>7574338.5010493807</v>
      </c>
      <c r="I10" s="27">
        <v>7591176.2901632013</v>
      </c>
      <c r="J10" s="27">
        <v>7608062.1483098837</v>
      </c>
      <c r="K10" s="27">
        <v>7624996.2248102194</v>
      </c>
    </row>
    <row r="11" spans="1:11">
      <c r="C11" s="43"/>
      <c r="D11" s="24">
        <v>48</v>
      </c>
      <c r="E11" s="27">
        <v>10186241.683194533</v>
      </c>
      <c r="F11" s="27">
        <v>10216756.529414691</v>
      </c>
      <c r="G11" s="27">
        <v>10247389.509466019</v>
      </c>
      <c r="H11" s="27">
        <v>10278141.124685083</v>
      </c>
      <c r="I11" s="27">
        <v>10309011.878622197</v>
      </c>
      <c r="J11" s="27">
        <v>10340002.277053729</v>
      </c>
      <c r="K11" s="27">
        <v>10371112.827987138</v>
      </c>
    </row>
    <row r="12" spans="1:11">
      <c r="C12" s="43"/>
      <c r="D12" s="24">
        <v>60</v>
      </c>
      <c r="E12" s="27">
        <v>12929342.524421673</v>
      </c>
      <c r="F12" s="27">
        <v>12978226.632183891</v>
      </c>
      <c r="G12" s="27">
        <v>13027350.085937055</v>
      </c>
      <c r="H12" s="27">
        <v>13076714.175023554</v>
      </c>
      <c r="I12" s="27">
        <v>13126320.19604519</v>
      </c>
      <c r="J12" s="27">
        <v>13176169.452908341</v>
      </c>
      <c r="K12" s="27">
        <v>13226263.256859343</v>
      </c>
    </row>
    <row r="13" spans="1:11">
      <c r="C13" s="43"/>
      <c r="D13" s="24">
        <v>72</v>
      </c>
      <c r="E13" s="27">
        <v>15755877.40264499</v>
      </c>
      <c r="F13" s="27">
        <v>15827949.962008821</v>
      </c>
      <c r="G13" s="27">
        <v>15900449.707490142</v>
      </c>
      <c r="H13" s="27">
        <v>15973379.430695666</v>
      </c>
      <c r="I13" s="27">
        <v>16046741.942351414</v>
      </c>
      <c r="J13" s="27">
        <v>16120540.07244076</v>
      </c>
      <c r="K13" s="27">
        <v>16194776.670331446</v>
      </c>
    </row>
    <row r="14" spans="1:11">
      <c r="C14" s="43"/>
      <c r="D14" s="24">
        <v>84</v>
      </c>
      <c r="E14" s="27">
        <v>18668384.043938886</v>
      </c>
      <c r="F14" s="27">
        <v>18768746.984726887</v>
      </c>
      <c r="G14" s="27">
        <v>18869808.879427452</v>
      </c>
      <c r="H14" s="27">
        <v>18971575.101308338</v>
      </c>
      <c r="I14" s="27">
        <v>19074051.067005508</v>
      </c>
      <c r="J14" s="27">
        <v>19177242.2368869</v>
      </c>
      <c r="K14" s="27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0296C624-A551-4E5A-8572-6E58E3637ED8}">
      <formula1>MOD($D8,12)=0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K15" sqref="K15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50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50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50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50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50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50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50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50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50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50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50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50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50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50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50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50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50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50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50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50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opLeftCell="A7" workbookViewId="0">
      <selection activeCell="O12" sqref="O12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>
      <selection activeCell="F7" sqref="F7"/>
    </sheetView>
  </sheetViews>
  <sheetFormatPr defaultRowHeight="16.5"/>
  <cols>
    <col min="1" max="1" width="10.875" style="22" customWidth="1"/>
    <col min="2" max="2" width="11.875" style="22" customWidth="1"/>
    <col min="3" max="3" width="9" style="22"/>
  </cols>
  <sheetData>
    <row r="1" spans="1:3">
      <c r="A1" s="51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현수 진</cp:lastModifiedBy>
  <cp:lastPrinted>2023-01-09T08:56:00Z</cp:lastPrinted>
  <dcterms:created xsi:type="dcterms:W3CDTF">2021-05-31T11:17:08Z</dcterms:created>
  <dcterms:modified xsi:type="dcterms:W3CDTF">2024-12-30T11:46:47Z</dcterms:modified>
</cp:coreProperties>
</file>