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90c3a1eb90396e24/바탕 화면/기출/05회/"/>
    </mc:Choice>
  </mc:AlternateContent>
  <xr:revisionPtr revIDLastSave="128" documentId="13_ncr:1_{35F432A1-9444-4B34-BD18-B00A9FD97273}" xr6:coauthVersionLast="47" xr6:coauthVersionMax="47" xr10:uidLastSave="{FAD88724-F1AD-4B88-B9F6-144FA7610C5D}"/>
  <bookViews>
    <workbookView xWindow="-110" yWindow="-110" windowWidth="19420" windowHeight="11500" activeTab="5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기본작업!$A$37:$C$37</definedName>
    <definedName name="_xlnm.Print_Area" localSheetId="0">기본작업!$A$2:$H$32</definedName>
  </definedNames>
  <calcPr calcId="191029"/>
  <pivotCaches>
    <pivotCache cacheId="1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I36" i="3" a="1"/>
  <c r="I36" i="3"/>
  <c r="J36" i="3" a="1"/>
  <c r="J36" i="3" s="1"/>
  <c r="I37" i="3" a="1"/>
  <c r="I37" i="3"/>
  <c r="J37" i="3" a="1"/>
  <c r="J37" i="3" s="1"/>
  <c r="I38" i="3" a="1"/>
  <c r="I38" i="3" s="1"/>
  <c r="J38" i="3" a="1"/>
  <c r="J38" i="3" s="1"/>
  <c r="I39" i="3" a="1"/>
  <c r="I39" i="3" s="1"/>
  <c r="J39" i="3" a="1"/>
  <c r="J39" i="3" s="1"/>
  <c r="H37" i="3" a="1"/>
  <c r="H37" i="3"/>
  <c r="H38" i="3" a="1"/>
  <c r="H38" i="3" s="1"/>
  <c r="H39" i="3" a="1"/>
  <c r="H39" i="3" s="1"/>
  <c r="H36" i="3" a="1"/>
  <c r="H36" i="3" s="1"/>
  <c r="C44" i="3" a="1"/>
  <c r="C44" i="3"/>
  <c r="D44" i="3" a="1"/>
  <c r="D44" i="3"/>
  <c r="E44" i="3" a="1"/>
  <c r="E44" i="3"/>
  <c r="C45" i="3" a="1"/>
  <c r="C45" i="3" s="1"/>
  <c r="D45" i="3" a="1"/>
  <c r="D45" i="3"/>
  <c r="E45" i="3" a="1"/>
  <c r="E45" i="3"/>
  <c r="C46" i="3" a="1"/>
  <c r="C46" i="3" s="1"/>
  <c r="D46" i="3" a="1"/>
  <c r="D46" i="3" s="1"/>
  <c r="E46" i="3" a="1"/>
  <c r="E46" i="3"/>
  <c r="B45" i="3" a="1"/>
  <c r="B45" i="3" s="1"/>
  <c r="B46" i="3" a="1"/>
  <c r="B46" i="3" s="1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D7" i="1"/>
  <c r="A35" i="4"/>
  <c r="B5" i="1"/>
  <c r="I11" i="3" a="1"/>
  <c r="I19" i="3" a="1"/>
  <c r="I27" i="3" a="1"/>
  <c r="I12" i="3" a="1"/>
  <c r="I20" i="3" a="1"/>
  <c r="I28" i="3" a="1"/>
  <c r="I13" i="3" a="1"/>
  <c r="I21" i="3" a="1"/>
  <c r="I29" i="3" a="1"/>
  <c r="I14" i="3" a="1"/>
  <c r="I22" i="3" a="1"/>
  <c r="I30" i="3" a="1"/>
  <c r="I31" i="3" a="1"/>
  <c r="I24" i="3" a="1"/>
  <c r="I32" i="3" a="1"/>
  <c r="I17" i="3" a="1"/>
  <c r="I18" i="3" a="1"/>
  <c r="I15" i="3" a="1"/>
  <c r="I23" i="3" a="1"/>
  <c r="I16" i="3" a="1"/>
  <c r="I25" i="3" a="1"/>
  <c r="I26" i="3" a="1"/>
  <c r="I9" i="3" a="1"/>
  <c r="I10" i="3" a="1"/>
  <c r="I4" i="3" a="1"/>
  <c r="I5" i="3" a="1"/>
  <c r="I6" i="3" a="1"/>
  <c r="I7" i="3" a="1"/>
  <c r="I8" i="3" a="1"/>
  <c r="I3" i="3" a="1"/>
  <c r="I26" i="3" l="1"/>
  <c r="I25" i="3"/>
  <c r="I16" i="3"/>
  <c r="I23" i="3"/>
  <c r="I15" i="3"/>
  <c r="I18" i="3"/>
  <c r="I17" i="3"/>
  <c r="I32" i="3"/>
  <c r="I24" i="3"/>
  <c r="I31" i="3"/>
  <c r="I30" i="3"/>
  <c r="I22" i="3"/>
  <c r="I14" i="3"/>
  <c r="I29" i="3"/>
  <c r="I21" i="3"/>
  <c r="I13" i="3"/>
  <c r="I28" i="3"/>
  <c r="I20" i="3"/>
  <c r="I12" i="3"/>
  <c r="I27" i="3"/>
  <c r="I19" i="3"/>
  <c r="I11" i="3"/>
  <c r="I10" i="3"/>
  <c r="I9" i="3"/>
  <c r="I8" i="3"/>
  <c r="I7" i="3"/>
  <c r="I6" i="3"/>
  <c r="I5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034531-E908-4D39-8426-83A34C09A47A}" name="MS Access Database_Query" type="1" refreshedVersion="8" background="1">
    <dbPr connection="DSN=MS Access Database;DBQ=C:\Users\서리\OneDrive\바탕 화면\기출\05회\대출관리.accdb;DefaultDir=C:\Users\서리\OneDrive\바탕 화면\기출\05회;DriverId=25;FIL=MS Access;MaxBufferSize=2048;PageTimeout=5;" command="SELECT 대출정보.기간, 대출정보.대출금액, 대출정보.대출지점_x000d__x000a_FROM `C:\Users\서리\OneDrive\바탕 화면\기출\05회\대출관리.accdb`.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<sst xmlns="http://schemas.openxmlformats.org/spreadsheetml/2006/main" count="350" uniqueCount="219">
  <si>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</si>
  <si>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</si>
  <si>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</si>
  <si>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</si>
  <si>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</si>
  <si>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</si>
  <si>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</si>
  <si>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</si>
  <si>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</si>
  <si>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</si>
  <si>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</si>
  <si>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</si>
  <si>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</si>
  <si>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</si>
  <si>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</si>
  <si>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</si>
  <si>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</si>
  <si>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</si>
  <si>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</si>
  <si>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</si>
  <si>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</si>
  <si>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</si>
  <si>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</si>
  <si>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</si>
  <si>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</si>
  <si>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</si>
  <si>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</si>
  <si>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</si>
  <si>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</si>
  <si>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</si>
  <si>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</si>
  <si>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</si>
  <si>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</si>
  <si>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</si>
  <si>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</si>
  <si>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</si>
  <si>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</si>
  <si>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</si>
  <si>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</si>
  <si>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</si>
  <si>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</si>
  <si>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</si>
  <si>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</si>
  <si>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</si>
  <si>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</si>
  <si>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</si>
  <si>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</si>
  <si>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</si>
  <si>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</si>
  <si>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</si>
  <si>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</si>
  <si>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</si>
  <si>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</si>
  <si>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</si>
  <si>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</si>
  <si>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</si>
  <si>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</si>
  <si>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</si>
  <si>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</si>
  <si>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</si>
  <si>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</si>
  <si>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</si>
  <si>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</si>
  <si>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</si>
  <si>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</si>
  <si>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</si>
  <si>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</si>
  <si>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</si>
  <si>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</si>
  <si>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</si>
  <si>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</si>
  <si>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</si>
  <si>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</si>
  <si>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</si>
  <si>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</si>
  <si>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</si>
  <si>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</si>
  <si>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</si>
  <si>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</si>
  <si>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</si>
  <si>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</si>
  <si>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</si>
  <si>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</si>
  <si>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</si>
  <si>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</si>
  <si>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</si>
  <si>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</si>
  <si>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</si>
  <si>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</si>
  <si>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</si>
  <si>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</si>
  <si>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</si>
  <si>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</si>
  <si>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</si>
  <si>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</si>
  <si>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</si>
  <si>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</si>
  <si>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</si>
  <si>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</si>
  <si>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</si>
  <si>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</si>
  <si>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</si>
  <si>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</si>
  <si>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</si>
  <si>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</si>
  <si>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</si>
  <si>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</si>
  <si>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</si>
  <si>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</si>
  <si>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</si>
  <si>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</si>
  <si>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</si>
  <si>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</si>
  <si>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</si>
  <si>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</si>
  <si>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</si>
  <si>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</si>
  <si>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</si>
  <si>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</si>
  <si>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</si>
  <si>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</si>
  <si>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</si>
  <si>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</si>
  <si>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</si>
  <si>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</si>
  <si>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</si>
  <si>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</si>
  <si>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</si>
  <si>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</si>
  <si>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</si>
  <si>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</si>
  <si>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</si>
  <si>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</si>
  <si>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</si>
  <si>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</si>
  <si>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</si>
  <si>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</si>
  <si>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</si>
  <si>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</si>
  <si>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</si>
  <si>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</si>
  <si>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</si>
  <si>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</si>
  <si>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</si>
  <si>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</si>
  <si>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</si>
  <si>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</si>
  <si>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</si>
  <si>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</si>
  <si>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</si>
  <si>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</si>
  <si>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</si>
  <si>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</si>
  <si>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</si>
  <si>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</si>
  <si>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</si>
  <si>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</si>
  <si>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</si>
  <si>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</si>
  <si>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</si>
  <si>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</si>
  <si>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</si>
  <si>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</si>
  <si>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</si>
  <si>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</si>
  <si>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</si>
  <si>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</si>
  <si>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</si>
  <si>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</si>
  <si>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</si>
  <si>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</si>
  <si>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</si>
  <si>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</si>
  <si>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</si>
  <si>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</si>
  <si>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</si>
  <si>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</si>
  <si>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</si>
  <si>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</si>
  <si>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</si>
  <si>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</si>
  <si>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</si>
  <si>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</si>
  <si>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</si>
  <si>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</si>
  <si>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</si>
  <si>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</si>
  <si>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</si>
  <si>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</si>
  <si>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</si>
  <si>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</si>
  <si>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</si>
  <si>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</si>
  <si>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</si>
  <si>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</si>
  <si>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</si>
  <si>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</si>
  <si>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</si>
  <si>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</si>
  <si>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</si>
  <si>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</si>
  <si>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</si>
  <si>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</si>
  <si>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</si>
  <si>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</si>
  <si>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개수 : 대출지점</t>
  </si>
  <si>
    <t>기간</t>
  </si>
  <si>
    <t>1-12</t>
  </si>
  <si>
    <t>13-24</t>
  </si>
  <si>
    <t>25-36</t>
  </si>
  <si>
    <t>37-48</t>
  </si>
  <si>
    <t>49-60</t>
  </si>
  <si>
    <t>값</t>
  </si>
  <si>
    <t>전체 개수 : 대출지점</t>
  </si>
  <si>
    <t>평균 : 대출금액</t>
  </si>
  <si>
    <t>전체 평균 : 대출금액</t>
  </si>
  <si>
    <t>고객명</t>
    <phoneticPr fontId="1" type="noConversion"/>
  </si>
  <si>
    <t>대출지점</t>
    <phoneticPr fontId="1" type="noConversion"/>
  </si>
  <si>
    <t>월납입액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</si>
</sst>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42" fontId="0" fillId="0" borderId="1" xfId="6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7" applyFont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41" fontId="6" fillId="0" borderId="0" xfId="4" applyFont="1" applyFill="1" applyBorder="1" applyAlignment="1">
      <alignment horizontal="right" vertical="center" wrapText="1"/>
    </xf>
    <xf numFmtId="177" fontId="6" fillId="0" borderId="0" xfId="5" applyNumberFormat="1" applyFont="1" applyAlignment="1">
      <alignment horizontal="right" vertical="center" wrapText="1"/>
    </xf>
    <xf numFmtId="41" fontId="0" fillId="0" borderId="0" xfId="4" applyFont="1" applyFill="1" applyBorder="1" applyAlignment="1">
      <alignment horizontal="center" vertical="center"/>
    </xf>
    <xf numFmtId="42" fontId="0" fillId="0" borderId="0" xfId="6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'기타작업-2'!$A$4:$A$8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'기타작업-2'!$B$3:$B$7</c:f>
              <c:numCache>
                <c:formatCode>_(* #,##0_);_(* \(#,##0\);_(* "-"_);_(@_)</c:formatCode>
                <c:ptCount val="5"/>
                <c:pt idx="0">
                  <c:v>650000</c:v>
                </c:pt>
                <c:pt idx="1">
                  <c:v>550000</c:v>
                </c:pt>
                <c:pt idx="2">
                  <c:v>700000</c:v>
                </c:pt>
                <c:pt idx="3">
                  <c:v>680000</c:v>
                </c:pt>
                <c:pt idx="4">
                  <c:v>470000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'기타작업-2'!$A$4:$A$8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'기타작업-2'!$C$3:$C$7</c:f>
              <c:numCache>
                <c:formatCode>_(* #,##0_);_(* \(#,##0\);_(* "-"_);_(@_)</c:formatCode>
                <c:ptCount val="5"/>
                <c:pt idx="0">
                  <c:v>812500</c:v>
                </c:pt>
                <c:pt idx="1">
                  <c:v>687500</c:v>
                </c:pt>
                <c:pt idx="2">
                  <c:v>790000</c:v>
                </c:pt>
                <c:pt idx="3">
                  <c:v>850000</c:v>
                </c:pt>
                <c:pt idx="4">
                  <c:v>587500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'기타작업-2'!$A$4:$A$8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'기타작업-2'!$D$3:$D$7</c:f>
              <c:numCache>
                <c:formatCode>_(* #,##0_);_(* \(#,##0\);_(* "-"_);_(@_)</c:formatCode>
                <c:ptCount val="5"/>
                <c:pt idx="0">
                  <c:v>721500</c:v>
                </c:pt>
                <c:pt idx="1">
                  <c:v>610500</c:v>
                </c:pt>
                <c:pt idx="2">
                  <c:v>777000</c:v>
                </c:pt>
                <c:pt idx="3">
                  <c:v>754800</c:v>
                </c:pt>
                <c:pt idx="4">
                  <c:v>521700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184150</xdr:colOff>
      <xdr:row>1</xdr:row>
      <xdr:rowOff>12700</xdr:rowOff>
    </xdr:from>
    <xdr:to>
      <xdr:col>9</xdr:col>
      <xdr:colOff>6350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92AEF303-4423-F509-0D25-DBC9AF37A010}"/>
            </a:ext>
          </a:extLst>
        </xdr:cNvPr>
        <xdr:cNvSpPr/>
      </xdr:nvSpPr>
      <xdr:spPr>
        <a:xfrm>
          <a:off x="5511800" y="228600"/>
          <a:ext cx="8763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6350</xdr:colOff>
      <xdr:row>4</xdr:row>
      <xdr:rowOff>6350</xdr:rowOff>
    </xdr:from>
    <xdr:to>
      <xdr:col>9</xdr:col>
      <xdr:colOff>6350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56D8C956-C24D-ADC9-053D-780D61DDD6BC}"/>
            </a:ext>
          </a:extLst>
        </xdr:cNvPr>
        <xdr:cNvSpPr/>
      </xdr:nvSpPr>
      <xdr:spPr>
        <a:xfrm>
          <a:off x="5524500" y="869950"/>
          <a:ext cx="863600" cy="4254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508000</xdr:colOff>
          <xdr:row>0</xdr:row>
          <xdr:rowOff>107950</xdr:rowOff>
        </xdr:from>
        <xdr:to>
          <xdr:col>5</xdr:col>
          <xdr:colOff>101600</xdr:colOff>
          <xdr:row>2</xdr:row>
          <xdr:rowOff>50800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서리" refreshedDate="45574.750756712965" backgroundQuery="1" createdVersion="8" refreshedVersion="8" minRefreshableVersion="3" recordCount="30" xr:uid="{830EE5E7-6B24-4D63-A0DA-73F23866D126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1C44C3-1B9C-4CF2-9761-26F58C4DCE5E}" name="피벗 테이블2" cacheId="12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dataField="1" compact="0" outline="0" showAll="0" defaultSubtotal="0"/>
    <pivotField dataField="1" compact="0" outline="0" showAll="0" defaultSubtota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3"/>
  <sheetViews>
    <sheetView topLeftCell="A32" workbookViewId="0">
      <selection activeCell="D14" sqref="D14"/>
    </sheetView>
  </sheetViews>
  <sheetFormatPr defaultColWidth="11.75" defaultRowHeight="17"/>
  <cols>
    <col min="1" max="1" width="11.33203125" customWidth="1"/>
    <col min="2" max="2" width="7.25" customWidth="1"/>
    <col min="3" max="3" width="10.58203125" bestFit="1" customWidth="1"/>
    <col min="4" max="4" width="13" bestFit="1" customWidth="1"/>
    <col min="5" max="5" width="12.33203125" bestFit="1" customWidth="1"/>
    <col min="6" max="6" width="9" bestFit="1" customWidth="1"/>
    <col min="7" max="7" width="10.25" customWidth="1"/>
    <col min="8" max="8" width="11.3320312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8">
      <c r="A34" t="s">
        <v>204</v>
      </c>
    </row>
    <row r="35" spans="1:8">
      <c r="A35" t="b">
        <f>AND( LARGE( H3:H32,5)&lt;=H3, YEAR(A3)&gt;=2021)</f>
        <v>0</v>
      </c>
    </row>
    <row r="37" spans="1:8">
      <c r="A37" s="1" t="s">
        <v>216</v>
      </c>
      <c r="B37" s="44" t="s">
        <v>217</v>
      </c>
      <c r="C37" s="44" t="s">
        <v>218</v>
      </c>
      <c r="D37" s="45"/>
      <c r="E37" s="1"/>
      <c r="F37" s="1"/>
      <c r="G37" s="1"/>
      <c r="H37" s="1"/>
    </row>
    <row r="38" spans="1:8">
      <c r="A38" s="13" t="s">
        <v>104</v>
      </c>
      <c r="B38" s="13" t="s">
        <v>124</v>
      </c>
      <c r="C38" s="9">
        <v>526248.77581976005</v>
      </c>
      <c r="D38" s="46"/>
      <c r="E38" s="47"/>
      <c r="F38" s="48"/>
      <c r="G38" s="49"/>
      <c r="H38" s="50"/>
    </row>
    <row r="39" spans="1:8">
      <c r="A39" s="13" t="s">
        <v>105</v>
      </c>
      <c r="B39" s="13" t="s">
        <v>71</v>
      </c>
      <c r="C39" s="9">
        <v>350832.51721317339</v>
      </c>
      <c r="D39" s="46"/>
      <c r="E39" s="47"/>
      <c r="F39" s="48"/>
      <c r="G39" s="49"/>
      <c r="H39" s="50"/>
    </row>
    <row r="40" spans="1:8">
      <c r="A40" s="13" t="s">
        <v>114</v>
      </c>
      <c r="B40" s="13" t="s">
        <v>124</v>
      </c>
      <c r="C40" s="9">
        <v>272876.17455384601</v>
      </c>
      <c r="D40" s="46"/>
      <c r="E40" s="47"/>
      <c r="F40" s="48"/>
      <c r="G40" s="49"/>
      <c r="H40" s="50"/>
    </row>
    <row r="41" spans="1:8">
      <c r="A41" s="13" t="s">
        <v>115</v>
      </c>
      <c r="B41" s="13" t="s">
        <v>125</v>
      </c>
      <c r="C41" s="9">
        <v>259216.33281446106</v>
      </c>
      <c r="D41" s="46"/>
      <c r="E41" s="47"/>
      <c r="F41" s="48"/>
      <c r="G41" s="49"/>
      <c r="H41" s="50"/>
    </row>
    <row r="42" spans="1:8">
      <c r="A42" s="13" t="s">
        <v>117</v>
      </c>
      <c r="B42" s="13" t="s">
        <v>71</v>
      </c>
      <c r="C42" s="9">
        <v>286657.00707783952</v>
      </c>
      <c r="D42" s="46"/>
      <c r="E42" s="47"/>
      <c r="F42" s="48"/>
      <c r="G42" s="49"/>
      <c r="H42" s="50"/>
    </row>
    <row r="43" spans="1:8">
      <c r="A43" s="13" t="s">
        <v>118</v>
      </c>
      <c r="B43" s="13" t="s">
        <v>71</v>
      </c>
      <c r="C43" s="9">
        <v>303974.45519541838</v>
      </c>
      <c r="D43" s="46"/>
      <c r="E43" s="47"/>
      <c r="F43" s="48"/>
      <c r="G43" s="49"/>
      <c r="H43" s="50"/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  OR(  $C3="서울", $C3="경기"),  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opLeftCell="A43" zoomScaleNormal="100" workbookViewId="0">
      <selection activeCell="B44" sqref="B44"/>
    </sheetView>
  </sheetViews>
  <sheetFormatPr defaultRowHeight="17"/>
  <cols>
    <col min="2" max="2" width="13.08203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320312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6" t="s">
        <v>34</v>
      </c>
      <c r="H2" s="16" t="s">
        <v>6</v>
      </c>
      <c r="I2" s="16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 F3&lt;20, 50, IF(F3&lt;60,100,150)) + VLOOKUP( B3,$A$37:$E$39,MATCH( E3,$B$35:$E$35,1)+1,FALSE)</f>
        <v>1450</v>
      </c>
      <c r="H3" s="15">
        <f>IF( B3="일반", PMT( 4%/12,F3,-E3), PMT( 3.5%/12,F3,-E3))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 F4&lt;20, 50, IF(F4&lt;60,100,150)) + VLOOKUP( B4,$A$37:$E$39,MATCH( E4,$B$35:$E$35,1)+1,FALSE)</f>
        <v>1100</v>
      </c>
      <c r="H4" s="15">
        <f t="shared" ref="H4:H32" si="1">IF( B4="일반", PMT( 4%/12,F4,-E4), PMT( 3.5%/12,F4,-E4))</f>
        <v>174307.43943339199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15">
        <f t="shared" si="1"/>
        <v>130274.76651232217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15">
        <f t="shared" si="1"/>
        <v>212304.07461016939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15">
        <f t="shared" si="1"/>
        <v>280666.01377053867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15">
        <f t="shared" si="1"/>
        <v>849216.29844067758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15">
        <f t="shared" si="1"/>
        <v>245582.76204922138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15">
        <f t="shared" si="1"/>
        <v>36383.489940512802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15">
        <f t="shared" si="1"/>
        <v>174307.43943339199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15">
        <f t="shared" si="1"/>
        <v>88571.955020531052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15">
        <f t="shared" si="1"/>
        <v>174307.43943339199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15">
        <f t="shared" si="1"/>
        <v>218300.9396430768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15">
        <f t="shared" si="1"/>
        <v>272876.17455384601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15">
        <f t="shared" si="1"/>
        <v>147619.92503421841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15">
        <f t="shared" si="1"/>
        <v>303974.45519541838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15">
        <f t="shared" si="1"/>
        <v>103333.94752395288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15">
        <f t="shared" si="1"/>
        <v>22356.001051697014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15">
        <f t="shared" si="1"/>
        <v>603612.02839581936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15">
        <f t="shared" si="1"/>
        <v>286657.00707783952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15">
        <f t="shared" si="1"/>
        <v>276247.83082899527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15">
        <f t="shared" si="1"/>
        <v>130274.76651232217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15">
        <f t="shared" si="1"/>
        <v>88571.955020531052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15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15">
        <f t="shared" si="1"/>
        <v>272876.17455384601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15">
        <f t="shared" si="1"/>
        <v>259216.33281446106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15">
        <f t="shared" si="1"/>
        <v>90316.218566759911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15">
        <f t="shared" si="1"/>
        <v>1512095.2747510229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15">
        <f t="shared" si="1"/>
        <v>59047.970013687365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15">
        <f t="shared" si="1"/>
        <v>216013.61067871755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15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51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7">
        <v>1</v>
      </c>
      <c r="I35" s="17">
        <v>2</v>
      </c>
      <c r="J35" s="17">
        <v>3</v>
      </c>
    </row>
    <row r="36" spans="1:10">
      <c r="A36" s="52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">LARGE( (RIGHT($D$3:$D$32,2)=$G36)*($E$3:$E$32),H$35)</f>
        <v>10000000</v>
      </c>
      <c r="I36" s="14">
        <f t="array" ref="I36">LARGE( (RIGHT($D$3:$D$32,2)=$G36)*($E$3:$E$32),I$35)</f>
        <v>8000000</v>
      </c>
      <c r="J36" s="14">
        <f t="array" ref="J36">LARGE( (RIGHT($D$3:$D$32,2)=$G36)*($E$3:$E$32),J$35)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 (RIGHT($D$3:$D$32,2)=$G37)*($E$3:$E$32),H$35)</f>
        <v>4000000</v>
      </c>
      <c r="I37" s="14">
        <f t="array" ref="I37">LARGE( (RIGHT($D$3:$D$32,2)=$G37)*($E$3:$E$32),I$35)</f>
        <v>3500000</v>
      </c>
      <c r="J37" s="14">
        <f t="array" ref="J37">LARGE( (RIGHT($D$3:$D$32,2)=$G37)*($E$3:$E$32),J$35)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 (RIGHT($D$3:$D$32,2)=$G38)*($E$3:$E$32),H$35)</f>
        <v>15000000</v>
      </c>
      <c r="I38" s="14">
        <f t="array" ref="I38">LARGE( (RIGHT($D$3:$D$32,2)=$G38)*($E$3:$E$32),I$35)</f>
        <v>10000000</v>
      </c>
      <c r="J38" s="14">
        <f t="array" ref="J38">LARGE( (RIGHT($D$3:$D$32,2)=$G38)*($E$3:$E$32),J$35)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 (RIGHT($D$3:$D$32,2)=$G39)*($E$3:$E$32),H$35)</f>
        <v>35000000</v>
      </c>
      <c r="I39" s="14">
        <f t="array" ref="I39">LARGE( (RIGHT($D$3:$D$32,2)=$G39)*($E$3:$E$32),I$35)</f>
        <v>27000000</v>
      </c>
      <c r="J39" s="14">
        <f t="array" ref="J39">LARGE( (RIGHT($D$3:$D$32,2)=$G39)*($E$3:$E$32),J$35)</f>
        <v>15000000</v>
      </c>
    </row>
    <row r="41" spans="1:10">
      <c r="A41" t="s">
        <v>202</v>
      </c>
    </row>
    <row r="42" spans="1:10">
      <c r="A42" s="53" t="s">
        <v>10</v>
      </c>
      <c r="B42" s="16" t="s">
        <v>35</v>
      </c>
      <c r="C42" s="16" t="s">
        <v>36</v>
      </c>
      <c r="D42" s="16" t="s">
        <v>37</v>
      </c>
      <c r="E42" s="16" t="s">
        <v>38</v>
      </c>
    </row>
    <row r="43" spans="1:10">
      <c r="A43" s="53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COUNT(IF((YEAR($C$3:$C$32)=$A44)*(LEFT($A$3:$A$32,1)=B$43),1))</f>
        <v>1</v>
      </c>
      <c r="C44" s="2">
        <f t="array" ref="C44">COUNT(IF((YEAR($C$3:$C$32)=$A44)*(LEFT($A$3:$A$32,1)=C$43),1))</f>
        <v>1</v>
      </c>
      <c r="D44" s="2">
        <f t="array" ref="D44">COUNT(IF((YEAR($C$3:$C$32)=$A44)*(LEFT($A$3:$A$32,1)=D$43),1))</f>
        <v>1</v>
      </c>
      <c r="E44" s="2">
        <f t="array" ref="E44">COUNT(IF((YEAR($C$3:$C$32)=$A44)*(LEFT($A$3:$A$32,1)=E$43),1))</f>
        <v>0</v>
      </c>
    </row>
    <row r="45" spans="1:10">
      <c r="A45" s="2">
        <v>2021</v>
      </c>
      <c r="B45" s="2">
        <f t="array" ref="B45">COUNT(IF((YEAR($C$3:$C$32)=$A45)*(LEFT($A$3:$A$32,1)=B$43),1))</f>
        <v>2</v>
      </c>
      <c r="C45" s="2">
        <f t="array" ref="C45">COUNT(IF((YEAR($C$3:$C$32)=$A45)*(LEFT($A$3:$A$32,1)=C$43),1))</f>
        <v>4</v>
      </c>
      <c r="D45" s="2">
        <f t="array" ref="D45">COUNT(IF((YEAR($C$3:$C$32)=$A45)*(LEFT($A$3:$A$32,1)=D$43),1))</f>
        <v>4</v>
      </c>
      <c r="E45" s="2">
        <f t="array" ref="E45">COUNT(IF((YEAR($C$3:$C$32)=$A45)*(LEFT($A$3:$A$32,1)=E$43),1))</f>
        <v>2</v>
      </c>
    </row>
    <row r="46" spans="1:10">
      <c r="A46" s="2">
        <v>2022</v>
      </c>
      <c r="B46" s="2">
        <f t="array" ref="B46">COUNT(IF((YEAR($C$3:$C$32)=$A46)*(LEFT($A$3:$A$32,1)=B$43),1))</f>
        <v>5</v>
      </c>
      <c r="C46" s="2">
        <f t="array" ref="C46">COUNT(IF((YEAR($C$3:$C$32)=$A46)*(LEFT($A$3:$A$32,1)=C$43),1))</f>
        <v>1</v>
      </c>
      <c r="D46" s="2">
        <f t="array" ref="D46">COUNT(IF((YEAR($C$3:$C$32)=$A46)*(LEFT($A$3:$A$32,1)=D$43),1))</f>
        <v>4</v>
      </c>
      <c r="E46" s="2">
        <f t="array" ref="E46">COUNT(IF((YEAR($C$3:$C$32)=$A46)*(LEFT($A$3:$A$32,1)=E$43),1))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E8" sqref="E8"/>
    </sheetView>
  </sheetViews>
  <sheetFormatPr defaultRowHeight="17"/>
  <cols>
    <col min="1" max="1" width="7.08203125" bestFit="1" customWidth="1"/>
    <col min="2" max="2" width="14.25" bestFit="1" customWidth="1"/>
    <col min="3" max="3" width="11.6640625" bestFit="1" customWidth="1"/>
  </cols>
  <sheetData>
    <row r="2" spans="1:3">
      <c r="A2" s="40" t="s">
        <v>206</v>
      </c>
      <c r="B2" s="40" t="s">
        <v>212</v>
      </c>
    </row>
    <row r="3" spans="1:3">
      <c r="A3" t="s">
        <v>207</v>
      </c>
      <c r="B3" t="s">
        <v>205</v>
      </c>
      <c r="C3">
        <v>1</v>
      </c>
    </row>
    <row r="4" spans="1:3">
      <c r="B4" t="s">
        <v>214</v>
      </c>
      <c r="C4" s="41">
        <v>2500000</v>
      </c>
    </row>
    <row r="5" spans="1:3">
      <c r="A5" t="s">
        <v>208</v>
      </c>
      <c r="B5" t="s">
        <v>205</v>
      </c>
      <c r="C5">
        <v>8</v>
      </c>
    </row>
    <row r="6" spans="1:3">
      <c r="B6" t="s">
        <v>214</v>
      </c>
      <c r="C6" s="41">
        <v>8625000</v>
      </c>
    </row>
    <row r="7" spans="1:3">
      <c r="A7" t="s">
        <v>209</v>
      </c>
      <c r="B7" t="s">
        <v>205</v>
      </c>
      <c r="C7">
        <v>13</v>
      </c>
    </row>
    <row r="8" spans="1:3">
      <c r="B8" t="s">
        <v>214</v>
      </c>
      <c r="C8" s="41">
        <v>6230769.230769231</v>
      </c>
    </row>
    <row r="9" spans="1:3">
      <c r="A9" t="s">
        <v>210</v>
      </c>
      <c r="B9" t="s">
        <v>205</v>
      </c>
      <c r="C9">
        <v>3</v>
      </c>
    </row>
    <row r="10" spans="1:3">
      <c r="B10" t="s">
        <v>214</v>
      </c>
      <c r="C10" s="41">
        <v>10666666.666666666</v>
      </c>
    </row>
    <row r="11" spans="1:3">
      <c r="A11" t="s">
        <v>211</v>
      </c>
      <c r="B11" t="s">
        <v>205</v>
      </c>
      <c r="C11">
        <v>5</v>
      </c>
    </row>
    <row r="12" spans="1:3">
      <c r="B12" t="s">
        <v>214</v>
      </c>
      <c r="C12" s="41">
        <v>11800000</v>
      </c>
    </row>
    <row r="13" spans="1:3">
      <c r="A13" t="s">
        <v>213</v>
      </c>
      <c r="C13">
        <v>30</v>
      </c>
    </row>
    <row r="14" spans="1:3">
      <c r="A14" t="s">
        <v>215</v>
      </c>
      <c r="C14" s="41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D8" sqref="D8:D14"/>
    </sheetView>
  </sheetViews>
  <sheetFormatPr defaultColWidth="9" defaultRowHeight="17"/>
  <cols>
    <col min="1" max="1" width="9" style="18"/>
    <col min="2" max="2" width="9.33203125" style="18" bestFit="1" customWidth="1"/>
    <col min="3" max="3" width="9" style="18"/>
    <col min="4" max="4" width="10.83203125" style="18" bestFit="1" customWidth="1"/>
    <col min="5" max="11" width="11.08203125" style="18" customWidth="1"/>
    <col min="12" max="16384" width="9" style="18"/>
  </cols>
  <sheetData>
    <row r="1" spans="1:11">
      <c r="A1" s="18" t="s">
        <v>130</v>
      </c>
    </row>
    <row r="2" spans="1:11">
      <c r="A2" s="19" t="s">
        <v>16</v>
      </c>
      <c r="B2" s="20">
        <v>0.03</v>
      </c>
    </row>
    <row r="3" spans="1:11">
      <c r="A3" s="19" t="s">
        <v>17</v>
      </c>
      <c r="B3" s="21">
        <v>200000</v>
      </c>
    </row>
    <row r="4" spans="1:11">
      <c r="A4" s="19" t="s">
        <v>18</v>
      </c>
      <c r="B4" s="19">
        <v>36</v>
      </c>
    </row>
    <row r="5" spans="1:11">
      <c r="A5" s="19" t="s">
        <v>15</v>
      </c>
      <c r="B5" s="22">
        <f>FV(B2/12,B4,-B3)</f>
        <v>7524112.0618290044</v>
      </c>
    </row>
    <row r="6" spans="1:11">
      <c r="A6" s="23"/>
      <c r="B6" s="24"/>
      <c r="E6" s="55" t="s">
        <v>20</v>
      </c>
      <c r="F6" s="56"/>
      <c r="G6" s="56"/>
      <c r="H6" s="56"/>
      <c r="I6" s="56"/>
      <c r="J6" s="56"/>
      <c r="K6" s="57"/>
    </row>
    <row r="7" spans="1:11">
      <c r="D7" s="42">
        <f>FV(B2/12,B4,-B3)</f>
        <v>7524112.0618290044</v>
      </c>
      <c r="E7" s="26">
        <v>0.03</v>
      </c>
      <c r="F7" s="26">
        <v>3.15E-2</v>
      </c>
      <c r="G7" s="26">
        <v>3.3000000000000002E-2</v>
      </c>
      <c r="H7" s="26">
        <v>3.4500000000000003E-2</v>
      </c>
      <c r="I7" s="26">
        <v>3.5999999999999997E-2</v>
      </c>
      <c r="J7" s="26">
        <v>3.7499999999999999E-2</v>
      </c>
      <c r="K7" s="26">
        <v>3.9E-2</v>
      </c>
    </row>
    <row r="8" spans="1:11">
      <c r="C8" s="54" t="s">
        <v>19</v>
      </c>
      <c r="D8" s="25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54"/>
      <c r="D9" s="25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54"/>
      <c r="D10" s="25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54"/>
      <c r="D11" s="25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54"/>
      <c r="D12" s="25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54"/>
      <c r="D13" s="25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54"/>
      <c r="D14" s="25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592DAA52-455D-4D67-BF2C-E7778D0B81FE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K8" sqref="K8"/>
    </sheetView>
  </sheetViews>
  <sheetFormatPr defaultRowHeight="17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320312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29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29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29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29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29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29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29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29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29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29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29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29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29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29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29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29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29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29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29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29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abSelected="1" topLeftCell="A10" workbookViewId="0">
      <selection activeCell="K12" sqref="K12"/>
    </sheetView>
  </sheetViews>
  <sheetFormatPr defaultRowHeight="17"/>
  <cols>
    <col min="1" max="1" width="13.5" customWidth="1"/>
    <col min="2" max="4" width="9.33203125" bestFit="1" customWidth="1"/>
    <col min="5" max="5" width="10.8320312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I6" sqref="I6"/>
    </sheetView>
  </sheetViews>
  <sheetFormatPr defaultRowHeight="17"/>
  <cols>
    <col min="1" max="1" width="10.83203125" style="23" customWidth="1"/>
    <col min="2" max="2" width="11.83203125" style="23" customWidth="1"/>
    <col min="3" max="3" width="9" style="23"/>
  </cols>
  <sheetData>
    <row r="1" spans="1:3">
      <c r="A1" s="43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4">
        <v>2500000</v>
      </c>
      <c r="C3" s="23" t="s">
        <v>192</v>
      </c>
    </row>
    <row r="4" spans="1:3">
      <c r="A4" s="23" t="s">
        <v>194</v>
      </c>
      <c r="B4" s="24">
        <v>41000000</v>
      </c>
      <c r="C4" s="23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508000</xdr:colOff>
                <xdr:row>0</xdr:row>
                <xdr:rowOff>107950</xdr:rowOff>
              </from>
              <to>
                <xdr:col>5</xdr:col>
                <xdr:colOff>101600</xdr:colOff>
                <xdr:row>2</xdr:row>
                <xdr:rowOff>50800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설희 이</cp:lastModifiedBy>
  <cp:lastPrinted>2023-01-09T08:56:00Z</cp:lastPrinted>
  <dcterms:created xsi:type="dcterms:W3CDTF">2021-05-31T11:17:08Z</dcterms:created>
  <dcterms:modified xsi:type="dcterms:W3CDTF">2024-10-09T10:08:28Z</dcterms:modified>
</cp:coreProperties>
</file>