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8회\"/>
    </mc:Choice>
  </mc:AlternateContent>
  <xr:revisionPtr revIDLastSave="0" documentId="13_ncr:1_{A379FD81-A8DC-445B-AB91-7E59A6C1FBAC}" xr6:coauthVersionLast="47" xr6:coauthVersionMax="47" xr10:uidLastSave="{00000000-0000-0000-0000-000000000000}"/>
  <bookViews>
    <workbookView xWindow="-120" yWindow="-120" windowWidth="29040" windowHeight="15840" activeTab="3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eta.LEFT" hidden="1" xlm="1">#NAME?</definedName>
    <definedName name="_xleta.T" hidden="1" xlm="1">#NAME?</definedName>
    <definedName name="_xlnm.Criteria" localSheetId="0">'기본작업-1'!$A$34:$A$35</definedName>
    <definedName name="_xlnm.Extract" localSheetId="0">'기본작업-1'!$A$37:$F$37</definedName>
    <definedName name="_xlnm.Print_Area" localSheetId="1">'기본작업-2'!$A$1:$K$22,'기본작업-2'!$A$33:$K$51</definedName>
    <definedName name="_xlnm.Print_Titles" localSheetId="1">'기본작업-2'!$1:$2</definedName>
  </definedNames>
  <calcPr calcId="191029"/>
  <pivotCaches>
    <pivotCache cacheId="117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1학년_dfaf38e5-57c2-49df-83fc-645c2a23f730" name="1학년" connection="상공중학교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2" i="3"/>
  <c r="H23" i="3"/>
  <c r="H24" i="3"/>
  <c r="H25" i="3"/>
  <c r="H26" i="3"/>
  <c r="H27" i="3"/>
  <c r="H28" i="3"/>
  <c r="H4" i="3"/>
  <c r="H3" i="3"/>
  <c r="E33" i="3" a="1"/>
  <c r="E33" i="3" s="1"/>
  <c r="E34" i="3" a="1"/>
  <c r="E34" i="3" s="1"/>
  <c r="E35" i="3" a="1"/>
  <c r="E35" i="3" s="1"/>
  <c r="E36" i="3" a="1"/>
  <c r="E36" i="3"/>
  <c r="E37" i="3" a="1"/>
  <c r="E37" i="3" s="1"/>
  <c r="E32" i="3" a="1"/>
  <c r="E32" i="3" s="1"/>
  <c r="I33" i="3" a="1"/>
  <c r="I33" i="3" s="1"/>
  <c r="I34" i="3" a="1"/>
  <c r="I34" i="3" s="1"/>
  <c r="I32" i="3" a="1"/>
  <c r="I32" i="3" s="1"/>
  <c r="G21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2" i="3"/>
  <c r="G23" i="3"/>
  <c r="G24" i="3"/>
  <c r="G25" i="3"/>
  <c r="G26" i="3"/>
  <c r="G27" i="3"/>
  <c r="G28" i="3"/>
  <c r="G3" i="3"/>
  <c r="A39" i="5"/>
  <c r="A30" i="5"/>
  <c r="A20" i="5"/>
  <c r="A12" i="5"/>
  <c r="A41" i="5" s="1"/>
  <c r="E40" i="5"/>
  <c r="E31" i="5"/>
  <c r="E21" i="5"/>
  <c r="E13" i="5"/>
  <c r="E42" i="5" s="1"/>
  <c r="I31" i="1"/>
  <c r="A35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5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7" i="3" a="1"/>
  <c r="I3" i="3" a="1"/>
  <c r="I7" i="3" l="1"/>
  <c r="I27" i="3"/>
  <c r="I25" i="3"/>
  <c r="I23" i="3"/>
  <c r="I21" i="3"/>
  <c r="I19" i="3"/>
  <c r="I17" i="3"/>
  <c r="I15" i="3"/>
  <c r="I13" i="3"/>
  <c r="I11" i="3"/>
  <c r="I9" i="3"/>
  <c r="I5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D79FE9-6124-426B-AF04-54FCD12CD65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68251D1-5788-43B1-A178-278B9FC6B14C}" sourceFile="C:\길벗컴활1급총정리\기출\08회\상공중학교.accdb" name="상공중학교" type="100" refreshedVersion="8" minRefreshableVersion="5">
    <extLst>
      <ext xmlns:x15="http://schemas.microsoft.com/office/spreadsheetml/2010/11/main" uri="{DE250136-89BD-433C-8126-D09CA5730AF9}">
        <x15:connection id="f7ef9cab-3121-4302-b7dc-7fbaebbc0180" autoDelete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<sst xmlns="http://schemas.openxmlformats.org/spreadsheetml/2006/main" count="664" uniqueCount="344">
  <si>
    <t>[표1]</t>
  </si>
  <si>
    <t>이름</t>
  </si>
  <si>
    <t>거래처명</t>
  </si>
  <si>
    <t>물품코드</t>
  </si>
  <si>
    <t>물품명</t>
  </si>
  <si>
    <t>판매수량</t>
  </si>
  <si>
    <t>판매금액</t>
  </si>
  <si>
    <t>고희모</t>
  </si>
  <si>
    <t>삼부연</t>
  </si>
  <si>
    <t>SPACE</t>
  </si>
  <si>
    <t>김경명</t>
  </si>
  <si>
    <t>오리엔탈</t>
  </si>
  <si>
    <t>Kid Jump</t>
  </si>
  <si>
    <t>김샘아</t>
  </si>
  <si>
    <t>덕구</t>
  </si>
  <si>
    <t>BASIC</t>
  </si>
  <si>
    <t>명언명</t>
  </si>
  <si>
    <t>솔루코</t>
  </si>
  <si>
    <t>FANTASY</t>
  </si>
  <si>
    <t>예카</t>
  </si>
  <si>
    <t>PATCH</t>
  </si>
  <si>
    <t>박진철</t>
  </si>
  <si>
    <t>십이선녀</t>
  </si>
  <si>
    <t>Four AIR</t>
  </si>
  <si>
    <t>정동</t>
  </si>
  <si>
    <t>썸머</t>
  </si>
  <si>
    <t>백인금</t>
  </si>
  <si>
    <t>파랑새</t>
  </si>
  <si>
    <t>티코</t>
  </si>
  <si>
    <t>백지희</t>
  </si>
  <si>
    <t>Fish</t>
  </si>
  <si>
    <t>백한기</t>
  </si>
  <si>
    <t>블루</t>
  </si>
  <si>
    <t>TEMPO</t>
  </si>
  <si>
    <t>로얄시그</t>
  </si>
  <si>
    <t>서진발</t>
  </si>
  <si>
    <t>비룡</t>
  </si>
  <si>
    <t>서해수</t>
  </si>
  <si>
    <t>성생경</t>
  </si>
  <si>
    <t>Arena</t>
  </si>
  <si>
    <t>소미금</t>
  </si>
  <si>
    <t>벅스</t>
  </si>
  <si>
    <t>RAIDEN</t>
  </si>
  <si>
    <t>소샘생</t>
  </si>
  <si>
    <t>주전골</t>
  </si>
  <si>
    <t>송현수</t>
  </si>
  <si>
    <t>포커스</t>
  </si>
  <si>
    <t>레이크</t>
  </si>
  <si>
    <t>테라</t>
  </si>
  <si>
    <t>이샘인</t>
  </si>
  <si>
    <t>리젠시트</t>
  </si>
  <si>
    <t>정미선</t>
  </si>
  <si>
    <t>엔키노</t>
  </si>
  <si>
    <t>리듬</t>
  </si>
  <si>
    <t>지승언</t>
  </si>
  <si>
    <t>클래식</t>
  </si>
  <si>
    <t>지승천</t>
  </si>
  <si>
    <t>이랑</t>
  </si>
  <si>
    <t>차오명</t>
  </si>
  <si>
    <t>Feel</t>
  </si>
  <si>
    <t>채왕태</t>
  </si>
  <si>
    <t>밀레니엄</t>
  </si>
  <si>
    <t>PUMPKIN</t>
  </si>
  <si>
    <t>최대준</t>
  </si>
  <si>
    <t>토왕성</t>
  </si>
  <si>
    <t>최전봉</t>
  </si>
  <si>
    <t>코미디</t>
  </si>
  <si>
    <t>프랜드</t>
  </si>
  <si>
    <t>터보하이</t>
  </si>
  <si>
    <t>추리봉</t>
  </si>
  <si>
    <t>제로</t>
  </si>
  <si>
    <t>Access</t>
  </si>
  <si>
    <t>추순혜</t>
  </si>
  <si>
    <t>[표1]</t>
    <phoneticPr fontId="1" type="noConversion"/>
  </si>
  <si>
    <t>2022F-22</t>
    <phoneticPr fontId="1" type="noConversion"/>
  </si>
  <si>
    <t>2023T-32</t>
    <phoneticPr fontId="1" type="noConversion"/>
  </si>
  <si>
    <t>2023D-07</t>
    <phoneticPr fontId="1" type="noConversion"/>
  </si>
  <si>
    <t>2021S-25</t>
    <phoneticPr fontId="1" type="noConversion"/>
  </si>
  <si>
    <t>2023X-08</t>
    <phoneticPr fontId="1" type="noConversion"/>
  </si>
  <si>
    <t>2023I-37</t>
    <phoneticPr fontId="1" type="noConversion"/>
  </si>
  <si>
    <t>2022V-27</t>
    <phoneticPr fontId="1" type="noConversion"/>
  </si>
  <si>
    <t>20213Y-14</t>
    <phoneticPr fontId="1" type="noConversion"/>
  </si>
  <si>
    <t>2022F-40</t>
    <phoneticPr fontId="1" type="noConversion"/>
  </si>
  <si>
    <t>2023D-10</t>
    <phoneticPr fontId="1" type="noConversion"/>
  </si>
  <si>
    <t>2022F-37</t>
    <phoneticPr fontId="1" type="noConversion"/>
  </si>
  <si>
    <t>2022R-02</t>
    <phoneticPr fontId="1" type="noConversion"/>
  </si>
  <si>
    <t>2021S-23</t>
    <phoneticPr fontId="1" type="noConversion"/>
  </si>
  <si>
    <t>2022R-11</t>
    <phoneticPr fontId="1" type="noConversion"/>
  </si>
  <si>
    <t>2023U-32</t>
    <phoneticPr fontId="1" type="noConversion"/>
  </si>
  <si>
    <t>2022M-19</t>
    <phoneticPr fontId="1" type="noConversion"/>
  </si>
  <si>
    <t>2021Y-16</t>
    <phoneticPr fontId="1" type="noConversion"/>
  </si>
  <si>
    <t>2021S-39</t>
    <phoneticPr fontId="1" type="noConversion"/>
  </si>
  <si>
    <t>2023I-24</t>
    <phoneticPr fontId="1" type="noConversion"/>
  </si>
  <si>
    <t>2022R-28</t>
    <phoneticPr fontId="1" type="noConversion"/>
  </si>
  <si>
    <t>2022V-13</t>
    <phoneticPr fontId="1" type="noConversion"/>
  </si>
  <si>
    <t>2022Y-05</t>
    <phoneticPr fontId="1" type="noConversion"/>
  </si>
  <si>
    <t>순번</t>
  </si>
  <si>
    <t>상품코드</t>
  </si>
  <si>
    <t>지역코드</t>
  </si>
  <si>
    <t>매출수량</t>
  </si>
  <si>
    <t>매출액</t>
  </si>
  <si>
    <t>이익액</t>
  </si>
  <si>
    <t>매출수수료</t>
  </si>
  <si>
    <t>상품명</t>
  </si>
  <si>
    <t>단가</t>
  </si>
  <si>
    <t>제조경비</t>
  </si>
  <si>
    <t>지역명</t>
  </si>
  <si>
    <t>p-11</t>
  </si>
  <si>
    <t>S-0001</t>
  </si>
  <si>
    <t>NAVCAN</t>
  </si>
  <si>
    <t>서울</t>
  </si>
  <si>
    <t>p-15</t>
  </si>
  <si>
    <t>Four</t>
  </si>
  <si>
    <t>S-0006</t>
  </si>
  <si>
    <t>경남</t>
  </si>
  <si>
    <t>p-01</t>
  </si>
  <si>
    <t>wing</t>
  </si>
  <si>
    <t>p-12</t>
  </si>
  <si>
    <t>S-0009</t>
  </si>
  <si>
    <t>전북</t>
  </si>
  <si>
    <t>p-03</t>
  </si>
  <si>
    <t>S-0003</t>
  </si>
  <si>
    <t>Transfer</t>
  </si>
  <si>
    <t>강원</t>
  </si>
  <si>
    <t>p-19</t>
  </si>
  <si>
    <t>S-0008</t>
  </si>
  <si>
    <t>전남</t>
  </si>
  <si>
    <t>p-05</t>
  </si>
  <si>
    <t>S-0007</t>
  </si>
  <si>
    <t>경북</t>
  </si>
  <si>
    <t>p-10</t>
  </si>
  <si>
    <t>S-0010</t>
  </si>
  <si>
    <t>제주</t>
  </si>
  <si>
    <t>S-0004</t>
  </si>
  <si>
    <t>충남</t>
  </si>
  <si>
    <t>p-16</t>
  </si>
  <si>
    <t>FLASH</t>
  </si>
  <si>
    <t>p-07</t>
  </si>
  <si>
    <t>p-09</t>
  </si>
  <si>
    <t>PLAYER</t>
  </si>
  <si>
    <t>S-0002</t>
  </si>
  <si>
    <t>경기</t>
  </si>
  <si>
    <t>p-08</t>
  </si>
  <si>
    <t>p-14</t>
  </si>
  <si>
    <t>HI</t>
  </si>
  <si>
    <t>p-17</t>
  </si>
  <si>
    <t>S-0005</t>
  </si>
  <si>
    <t>충북</t>
  </si>
  <si>
    <t>p-13</t>
  </si>
  <si>
    <t>JAEHO</t>
  </si>
  <si>
    <t>p-02</t>
  </si>
  <si>
    <t>WHITE</t>
  </si>
  <si>
    <t>성명</t>
  </si>
  <si>
    <t>대출금액</t>
  </si>
  <si>
    <t>장길산</t>
  </si>
  <si>
    <t>윤수아</t>
  </si>
  <si>
    <t>오두환</t>
  </si>
  <si>
    <t>이지형</t>
  </si>
  <si>
    <t>안덕구</t>
  </si>
  <si>
    <t>한태수</t>
  </si>
  <si>
    <t>사오정</t>
  </si>
  <si>
    <t>이미영</t>
  </si>
  <si>
    <t>김성룡</t>
  </si>
  <si>
    <t>김기자</t>
  </si>
  <si>
    <t>구기자</t>
  </si>
  <si>
    <t>유민한</t>
  </si>
  <si>
    <t>맹지오</t>
  </si>
  <si>
    <t>이철희</t>
  </si>
  <si>
    <t>우주태</t>
  </si>
  <si>
    <t>이희용</t>
  </si>
  <si>
    <t>이미경</t>
  </si>
  <si>
    <t>한명구</t>
  </si>
  <si>
    <t>김철수</t>
  </si>
  <si>
    <t>박병서</t>
  </si>
  <si>
    <t>박철형</t>
  </si>
  <si>
    <t>박연서</t>
  </si>
  <si>
    <t>김오지</t>
  </si>
  <si>
    <t>장창하</t>
  </si>
  <si>
    <t>서울이</t>
  </si>
  <si>
    <t>오동추</t>
  </si>
  <si>
    <t>부산</t>
  </si>
  <si>
    <t>기준일 :</t>
    <phoneticPr fontId="1" type="noConversion"/>
  </si>
  <si>
    <t>성명</t>
    <phoneticPr fontId="1" type="noConversion"/>
  </si>
  <si>
    <t>생년월일</t>
    <phoneticPr fontId="1" type="noConversion"/>
  </si>
  <si>
    <t>지점</t>
    <phoneticPr fontId="1" type="noConversion"/>
  </si>
  <si>
    <t>대출금액</t>
    <phoneticPr fontId="1" type="noConversion"/>
  </si>
  <si>
    <t>월기간</t>
    <phoneticPr fontId="1" type="noConversion"/>
  </si>
  <si>
    <t>연이율</t>
    <phoneticPr fontId="1" type="noConversion"/>
  </si>
  <si>
    <t>자격</t>
    <phoneticPr fontId="1" type="noConversion"/>
  </si>
  <si>
    <t>가계부담</t>
    <phoneticPr fontId="1" type="noConversion"/>
  </si>
  <si>
    <t>담보여부</t>
    <phoneticPr fontId="1" type="noConversion"/>
  </si>
  <si>
    <t>S02</t>
    <phoneticPr fontId="1" type="noConversion"/>
  </si>
  <si>
    <t>U01</t>
    <phoneticPr fontId="1" type="noConversion"/>
  </si>
  <si>
    <t>U02</t>
    <phoneticPr fontId="1" type="noConversion"/>
  </si>
  <si>
    <t>B02</t>
    <phoneticPr fontId="1" type="noConversion"/>
  </si>
  <si>
    <t>B01</t>
    <phoneticPr fontId="1" type="noConversion"/>
  </si>
  <si>
    <t>S01</t>
    <phoneticPr fontId="1" type="noConversion"/>
  </si>
  <si>
    <t>[표2] 월상환금액에 따른 가계부담</t>
    <phoneticPr fontId="1" type="noConversion"/>
  </si>
  <si>
    <t>[표3] 지점별 최대 매출금액의 전체 순위</t>
    <phoneticPr fontId="1" type="noConversion"/>
  </si>
  <si>
    <t>[표4] 지역별 대출금액의 합계</t>
    <phoneticPr fontId="1" type="noConversion"/>
  </si>
  <si>
    <t>월상환금액</t>
    <phoneticPr fontId="1" type="noConversion"/>
  </si>
  <si>
    <t>최대 대출금액 순위</t>
    <phoneticPr fontId="1" type="noConversion"/>
  </si>
  <si>
    <t>지역코드</t>
    <phoneticPr fontId="1" type="noConversion"/>
  </si>
  <si>
    <t>지역</t>
    <phoneticPr fontId="1" type="noConversion"/>
  </si>
  <si>
    <t>대출금액합계</t>
    <phoneticPr fontId="1" type="noConversion"/>
  </si>
  <si>
    <t>적음</t>
    <phoneticPr fontId="1" type="noConversion"/>
  </si>
  <si>
    <t>S</t>
    <phoneticPr fontId="1" type="noConversion"/>
  </si>
  <si>
    <t>서울</t>
    <phoneticPr fontId="1" type="noConversion"/>
  </si>
  <si>
    <t>보통</t>
    <phoneticPr fontId="1" type="noConversion"/>
  </si>
  <si>
    <t>B</t>
    <phoneticPr fontId="1" type="noConversion"/>
  </si>
  <si>
    <t>부산</t>
    <phoneticPr fontId="1" type="noConversion"/>
  </si>
  <si>
    <t>많음</t>
    <phoneticPr fontId="1" type="noConversion"/>
  </si>
  <si>
    <t>U</t>
    <phoneticPr fontId="1" type="noConversion"/>
  </si>
  <si>
    <t>울산</t>
    <phoneticPr fontId="1" type="noConversion"/>
  </si>
  <si>
    <t>대출번호</t>
  </si>
  <si>
    <t>대출지점</t>
  </si>
  <si>
    <t>대출종류</t>
  </si>
  <si>
    <t>기간</t>
  </si>
  <si>
    <t>M01-23</t>
  </si>
  <si>
    <t>구준식</t>
  </si>
  <si>
    <t>무보증신용대출</t>
  </si>
  <si>
    <t>K03-52</t>
  </si>
  <si>
    <t>국선재</t>
  </si>
  <si>
    <t>국민주택기금대출</t>
  </si>
  <si>
    <t>Y03-88</t>
  </si>
  <si>
    <t>김상진</t>
  </si>
  <si>
    <t>예부적금담보대출</t>
  </si>
  <si>
    <t>M04-08</t>
  </si>
  <si>
    <t>김진석</t>
  </si>
  <si>
    <t>충청</t>
  </si>
  <si>
    <t>J02-01</t>
  </si>
  <si>
    <t>김춘복</t>
  </si>
  <si>
    <t>주택자금대출</t>
  </si>
  <si>
    <t>J04-26</t>
  </si>
  <si>
    <t>남지철</t>
  </si>
  <si>
    <t>Y01-07</t>
  </si>
  <si>
    <t>도희철</t>
  </si>
  <si>
    <t>K03-05</t>
  </si>
  <si>
    <t>민승렬</t>
  </si>
  <si>
    <t>J03-26</t>
  </si>
  <si>
    <t>민애라</t>
  </si>
  <si>
    <t>J04-31</t>
  </si>
  <si>
    <t>민인희</t>
  </si>
  <si>
    <t>M01-27</t>
  </si>
  <si>
    <t>박세희</t>
  </si>
  <si>
    <t>M03-37</t>
  </si>
  <si>
    <t>박순영</t>
  </si>
  <si>
    <t>K04-35</t>
  </si>
  <si>
    <t>Y03-08</t>
  </si>
  <si>
    <t>설진구</t>
  </si>
  <si>
    <t>J01-42</t>
  </si>
  <si>
    <t>성철수</t>
  </si>
  <si>
    <t>K01-02</t>
  </si>
  <si>
    <t>오태열</t>
  </si>
  <si>
    <t>K04-02</t>
  </si>
  <si>
    <t>우진우</t>
  </si>
  <si>
    <t>J02-38</t>
  </si>
  <si>
    <t>이민주</t>
  </si>
  <si>
    <t>K02-59</t>
  </si>
  <si>
    <t>이성재</t>
  </si>
  <si>
    <t>M02-14</t>
  </si>
  <si>
    <t>이영민</t>
  </si>
  <si>
    <t>M01-64</t>
  </si>
  <si>
    <t>이영진</t>
  </si>
  <si>
    <t>Y02-26</t>
  </si>
  <si>
    <t>이재철</t>
  </si>
  <si>
    <t>M02-12</t>
  </si>
  <si>
    <t>이진태</t>
  </si>
  <si>
    <t>K02-28</t>
  </si>
  <si>
    <t>임현석</t>
  </si>
  <si>
    <t>Y04-48</t>
  </si>
  <si>
    <t>장우석</t>
  </si>
  <si>
    <t>K01-38</t>
  </si>
  <si>
    <t>정대식</t>
  </si>
  <si>
    <t>Y04-15</t>
  </si>
  <si>
    <t>진영태</t>
  </si>
  <si>
    <t>M01-37</t>
  </si>
  <si>
    <t>최만용</t>
  </si>
  <si>
    <t>M02-06</t>
  </si>
  <si>
    <t>최철식</t>
  </si>
  <si>
    <t>Y02-67</t>
  </si>
  <si>
    <t>형연주</t>
  </si>
  <si>
    <t>[표1] 연도별 질병에 따른 사망 증감율</t>
    <phoneticPr fontId="1" type="noConversion"/>
  </si>
  <si>
    <t>사망원인</t>
    <phoneticPr fontId="1" type="noConversion"/>
  </si>
  <si>
    <t>뇌혈관 질환</t>
    <phoneticPr fontId="1" type="noConversion"/>
  </si>
  <si>
    <t>심장 질환</t>
    <phoneticPr fontId="1" type="noConversion"/>
  </si>
  <si>
    <t> 폐암</t>
    <phoneticPr fontId="1" type="noConversion"/>
  </si>
  <si>
    <t>간암</t>
    <phoneticPr fontId="1" type="noConversion"/>
  </si>
  <si>
    <t>위암</t>
    <phoneticPr fontId="1" type="noConversion"/>
  </si>
  <si>
    <t>당뇨병</t>
    <phoneticPr fontId="1" type="noConversion"/>
  </si>
  <si>
    <t>자살</t>
    <phoneticPr fontId="1" type="noConversion"/>
  </si>
  <si>
    <t>※</t>
    <phoneticPr fontId="1" type="noConversion"/>
  </si>
  <si>
    <t>폐렴</t>
    <phoneticPr fontId="1" type="noConversion"/>
  </si>
  <si>
    <t>간 질환</t>
    <phoneticPr fontId="1" type="noConversion"/>
  </si>
  <si>
    <t>운수사고</t>
    <phoneticPr fontId="1" type="noConversion"/>
  </si>
  <si>
    <t>지역별 연령별 접종 현황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</si>
  <si>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</si>
  <si>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</si>
  <si>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</si>
  <si>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</si>
  <si>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</si>
  <si>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60대</t>
    <phoneticPr fontId="1" type="noConversion"/>
  </si>
  <si>
    <t>경기</t>
    <phoneticPr fontId="1" type="noConversion"/>
  </si>
  <si>
    <t>경남</t>
    <phoneticPr fontId="1" type="noConversion"/>
  </si>
  <si>
    <t>경북</t>
    <phoneticPr fontId="1" type="noConversion"/>
  </si>
  <si>
    <t>전북</t>
    <phoneticPr fontId="1" type="noConversion"/>
  </si>
  <si>
    <t>전남</t>
    <phoneticPr fontId="1" type="noConversion"/>
  </si>
  <si>
    <t>강원</t>
    <phoneticPr fontId="1" type="noConversion"/>
  </si>
  <si>
    <t>제주</t>
    <phoneticPr fontId="1" type="noConversion"/>
  </si>
  <si>
    <t>홍길동</t>
  </si>
  <si>
    <t>일시불</t>
  </si>
  <si>
    <t>12,500원</t>
  </si>
  <si>
    <t>판매 현황</t>
    <phoneticPr fontId="1" type="noConversion"/>
  </si>
  <si>
    <t>판매일</t>
    <phoneticPr fontId="1" type="noConversion"/>
  </si>
  <si>
    <t>할부기간</t>
    <phoneticPr fontId="1" type="noConversion"/>
  </si>
  <si>
    <t>수량</t>
    <phoneticPr fontId="1" type="noConversion"/>
  </si>
  <si>
    <t>단가</t>
    <phoneticPr fontId="1" type="noConversion"/>
  </si>
  <si>
    <t>금액</t>
    <phoneticPr fontId="1" type="noConversion"/>
  </si>
  <si>
    <t>할인금액</t>
    <phoneticPr fontId="1" type="noConversion"/>
  </si>
  <si>
    <t>조건</t>
    <phoneticPr fontId="1" type="noConversion"/>
  </si>
  <si>
    <t>남</t>
  </si>
  <si>
    <t>여</t>
  </si>
  <si>
    <t>총합계</t>
  </si>
  <si>
    <t>과학</t>
  </si>
  <si>
    <t>국어</t>
  </si>
  <si>
    <t>사회</t>
  </si>
  <si>
    <t>기말고사</t>
  </si>
  <si>
    <t>발표</t>
  </si>
  <si>
    <t>실험</t>
  </si>
  <si>
    <t>중간고사</t>
  </si>
  <si>
    <t>포트폴리오</t>
  </si>
  <si>
    <t>합계: 받은점수</t>
  </si>
  <si>
    <t>성별</t>
  </si>
  <si>
    <t>과목</t>
  </si>
  <si>
    <t>항목</t>
  </si>
  <si>
    <t>경기 요약</t>
  </si>
  <si>
    <t>부산 요약</t>
  </si>
  <si>
    <t>서울 요약</t>
  </si>
  <si>
    <t>충청 요약</t>
  </si>
  <si>
    <t>경기 개수</t>
  </si>
  <si>
    <t>부산 개수</t>
  </si>
  <si>
    <t>서울 개수</t>
  </si>
  <si>
    <t>충청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</si>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</sst>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2"/>
      <charset val="129"/>
    </font>
    <font>
      <b/>
      <sz val="11"/>
      <color rgb="FF171717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46">
    <xf numFmtId="0" fontId="0" fillId="0" borderId="0" xfId="0">
      <alignment vertical="center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wrapText="1"/>
    </xf>
    <xf numFmtId="0" fontId="4" fillId="0" borderId="1" xfId="3" applyFont="1" applyBorder="1" applyAlignment="1">
      <alignment horizontal="right" wrapText="1"/>
    </xf>
    <xf numFmtId="41" fontId="4" fillId="0" borderId="1" xfId="1" applyFont="1" applyFill="1" applyBorder="1" applyAlignment="1">
      <alignment horizontal="right" wrapText="1"/>
    </xf>
    <xf numFmtId="0" fontId="5" fillId="0" borderId="2" xfId="4" applyFont="1" applyBorder="1" applyAlignment="1">
      <alignment horizontal="center"/>
    </xf>
    <xf numFmtId="0" fontId="4" fillId="2" borderId="2" xfId="4" applyFont="1" applyFill="1" applyBorder="1" applyAlignment="1">
      <alignment wrapText="1"/>
    </xf>
    <xf numFmtId="0" fontId="4" fillId="2" borderId="2" xfId="4" applyFont="1" applyFill="1" applyBorder="1" applyAlignment="1">
      <alignment horizontal="right" wrapText="1"/>
    </xf>
    <xf numFmtId="41" fontId="6" fillId="2" borderId="2" xfId="1" applyFont="1" applyFill="1" applyBorder="1" applyAlignment="1">
      <alignment horizontal="right" wrapText="1"/>
    </xf>
    <xf numFmtId="0" fontId="4" fillId="0" borderId="0" xfId="4" applyFont="1" applyAlignment="1">
      <alignment wrapText="1"/>
    </xf>
    <xf numFmtId="0" fontId="4" fillId="0" borderId="0" xfId="4" applyFont="1" applyAlignment="1">
      <alignment horizontal="right" wrapText="1"/>
    </xf>
    <xf numFmtId="41" fontId="6" fillId="0" borderId="0" xfId="1" applyFont="1" applyBorder="1" applyAlignment="1">
      <alignment horizontal="right" wrapText="1"/>
    </xf>
    <xf numFmtId="0" fontId="4" fillId="2" borderId="0" xfId="4" applyFont="1" applyFill="1" applyAlignment="1">
      <alignment wrapText="1"/>
    </xf>
    <xf numFmtId="0" fontId="4" fillId="2" borderId="0" xfId="4" applyFont="1" applyFill="1" applyAlignment="1">
      <alignment horizontal="right" wrapText="1"/>
    </xf>
    <xf numFmtId="41" fontId="6" fillId="2" borderId="0" xfId="1" applyFont="1" applyFill="1" applyBorder="1" applyAlignment="1">
      <alignment horizontal="right" wrapText="1"/>
    </xf>
    <xf numFmtId="0" fontId="4" fillId="2" borderId="3" xfId="4" applyFont="1" applyFill="1" applyBorder="1" applyAlignment="1">
      <alignment wrapText="1"/>
    </xf>
    <xf numFmtId="0" fontId="4" fillId="2" borderId="3" xfId="4" applyFont="1" applyFill="1" applyBorder="1" applyAlignment="1">
      <alignment horizontal="right" wrapText="1"/>
    </xf>
    <xf numFmtId="41" fontId="6" fillId="2" borderId="3" xfId="1" applyFont="1" applyFill="1" applyBorder="1" applyAlignment="1">
      <alignment horizontal="right" wrapText="1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vertical="center"/>
    </xf>
    <xf numFmtId="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0" borderId="1" xfId="5" applyFont="1" applyBorder="1" applyAlignment="1">
      <alignment horizontal="center"/>
    </xf>
    <xf numFmtId="0" fontId="4" fillId="0" borderId="1" xfId="5" applyFont="1" applyBorder="1" applyAlignment="1">
      <alignment horizontal="center" wrapText="1"/>
    </xf>
    <xf numFmtId="41" fontId="4" fillId="0" borderId="1" xfId="1" applyFont="1" applyFill="1" applyBorder="1" applyAlignment="1">
      <alignment wrapText="1"/>
    </xf>
    <xf numFmtId="0" fontId="4" fillId="0" borderId="1" xfId="5" applyFont="1" applyBorder="1" applyAlignment="1">
      <alignment wrapText="1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4" fillId="0" borderId="0" xfId="3" applyFont="1" applyFill="1" applyBorder="1" applyAlignment="1">
      <alignment wrapText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8" fillId="5" borderId="1" xfId="0" applyNumberFormat="1" applyFont="1" applyFill="1" applyBorder="1" applyAlignment="1">
      <alignment horizontal="center" vertical="center"/>
    </xf>
    <xf numFmtId="41" fontId="5" fillId="0" borderId="1" xfId="5" applyNumberFormat="1" applyFont="1" applyBorder="1" applyAlignment="1">
      <alignment horizontal="center" wrapText="1"/>
    </xf>
    <xf numFmtId="0" fontId="5" fillId="0" borderId="1" xfId="5" applyFont="1" applyBorder="1" applyAlignment="1">
      <alignment horizontal="center" wrapText="1"/>
    </xf>
    <xf numFmtId="0" fontId="4" fillId="0" borderId="0" xfId="5" applyFont="1" applyBorder="1" applyAlignment="1">
      <alignment horizontal="center" wrapText="1"/>
    </xf>
    <xf numFmtId="41" fontId="4" fillId="0" borderId="0" xfId="1" applyFont="1" applyFill="1" applyBorder="1" applyAlignment="1">
      <alignment wrapText="1"/>
    </xf>
    <xf numFmtId="0" fontId="4" fillId="0" borderId="0" xfId="5" applyFont="1" applyBorder="1" applyAlignment="1">
      <alignment wrapText="1"/>
    </xf>
    <xf numFmtId="0" fontId="5" fillId="0" borderId="0" xfId="5" applyFont="1" applyBorder="1" applyAlignment="1">
      <alignment horizontal="center" wrapText="1"/>
    </xf>
    <xf numFmtId="0" fontId="9" fillId="0" borderId="0" xfId="0" applyFont="1">
      <alignment vertical="center"/>
    </xf>
  </cellXfs>
  <cellStyles count="6">
    <cellStyle name="백분율" xfId="2" builtinId="5"/>
    <cellStyle name="쉼표 [0]" xfId="1" builtinId="6"/>
    <cellStyle name="표준" xfId="0" builtinId="0"/>
    <cellStyle name="표준_Sheet3" xfId="5" xr:uid="{429A592D-6112-4048-AC30-F840FCFE80A4}"/>
    <cellStyle name="표준_기본작업-1" xfId="3" xr:uid="{061C36EE-2BE8-4747-8FC9-A91E4D797BEE}"/>
    <cellStyle name="표준_기본작업-2" xfId="4" xr:uid="{A1E1CAB6-35FA-4F7B-B0D1-291004A7E32D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지역별 연령별 접종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'기타작업-2'!$G$3</c:f>
              <c:strCache>
                <c:ptCount val="1"/>
                <c:pt idx="0">
                  <c:v>60대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'기타작업-2'!$G$4:$G$11</c:f>
              <c:numCache>
                <c:formatCode>General</c:formatCode>
                <c:ptCount val="8"/>
                <c:pt idx="1">
                  <c:v>430</c:v>
                </c:pt>
                <c:pt idx="2">
                  <c:v>550</c:v>
                </c:pt>
                <c:pt idx="3">
                  <c:v>139</c:v>
                </c:pt>
                <c:pt idx="5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E3-4222-AF0A-420C7E89C9D4}"/>
            </c:ext>
          </c:extLst>
        </c:ser>
        <c:ser>
          <c:idx val="4"/>
          <c:order val="1"/>
          <c:tx>
            <c:strRef>
              <c:f>'기타작업-2'!$F$3</c:f>
              <c:strCache>
                <c:ptCount val="1"/>
                <c:pt idx="0">
                  <c:v>50대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8-475C-A032-B01DD5E5C9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8-475C-A032-B01DD5E5C9F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D8-475C-A032-B01DD5E5C9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D8-475C-A032-B01DD5E5C9F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D8-475C-A032-B01DD5E5C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'기타작업-2'!$F$4:$F$11</c:f>
              <c:numCache>
                <c:formatCode>General</c:formatCode>
                <c:ptCount val="8"/>
                <c:pt idx="0">
                  <c:v>586</c:v>
                </c:pt>
                <c:pt idx="1">
                  <c:v>512</c:v>
                </c:pt>
                <c:pt idx="4">
                  <c:v>234</c:v>
                </c:pt>
                <c:pt idx="5">
                  <c:v>318</c:v>
                </c:pt>
                <c:pt idx="7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E3-4222-AF0A-420C7E89C9D4}"/>
            </c:ext>
          </c:extLst>
        </c:ser>
        <c:ser>
          <c:idx val="3"/>
          <c:order val="2"/>
          <c:tx>
            <c:strRef>
              <c:f>'기타작업-2'!$E$3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'기타작업-2'!$E$4:$E$11</c:f>
              <c:numCache>
                <c:formatCode>General</c:formatCode>
                <c:ptCount val="8"/>
                <c:pt idx="1">
                  <c:v>250</c:v>
                </c:pt>
                <c:pt idx="2">
                  <c:v>320</c:v>
                </c:pt>
                <c:pt idx="4">
                  <c:v>106</c:v>
                </c:pt>
                <c:pt idx="6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E3-4222-AF0A-420C7E89C9D4}"/>
            </c:ext>
          </c:extLst>
        </c:ser>
        <c:ser>
          <c:idx val="2"/>
          <c:order val="3"/>
          <c:tx>
            <c:strRef>
              <c:f>'기타작업-2'!$D$3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'기타작업-2'!$D$4:$D$11</c:f>
              <c:numCache>
                <c:formatCode>General</c:formatCode>
                <c:ptCount val="8"/>
                <c:pt idx="3">
                  <c:v>320</c:v>
                </c:pt>
                <c:pt idx="5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E3-4222-AF0A-420C7E89C9D4}"/>
            </c:ext>
          </c:extLst>
        </c:ser>
        <c:ser>
          <c:idx val="1"/>
          <c:order val="4"/>
          <c:tx>
            <c:strRef>
              <c:f>'기타작업-2'!$C$3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'기타작업-2'!$C$4:$C$11</c:f>
              <c:numCache>
                <c:formatCode>General</c:formatCode>
                <c:ptCount val="8"/>
                <c:pt idx="0">
                  <c:v>310</c:v>
                </c:pt>
                <c:pt idx="1">
                  <c:v>150</c:v>
                </c:pt>
                <c:pt idx="2">
                  <c:v>255</c:v>
                </c:pt>
                <c:pt idx="4">
                  <c:v>524</c:v>
                </c:pt>
                <c:pt idx="6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E3-4222-AF0A-420C7E89C9D4}"/>
            </c:ext>
          </c:extLst>
        </c:ser>
        <c:ser>
          <c:idx val="0"/>
          <c:order val="5"/>
          <c:tx>
            <c:strRef>
              <c:f>'기타작업-2'!$B$3</c:f>
              <c:strCache>
                <c:ptCount val="1"/>
                <c:pt idx="0">
                  <c:v>10대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'기타작업-2'!$A$4:$A$11</c:f>
              <c:strCache>
                <c:ptCount val="8"/>
                <c:pt idx="0">
                  <c:v>서울</c:v>
                </c:pt>
                <c:pt idx="1">
                  <c:v>경기</c:v>
                </c:pt>
                <c:pt idx="2">
                  <c:v>경남</c:v>
                </c:pt>
                <c:pt idx="3">
                  <c:v>경북</c:v>
                </c:pt>
                <c:pt idx="4">
                  <c:v>전북</c:v>
                </c:pt>
                <c:pt idx="5">
                  <c:v>전남</c:v>
                </c:pt>
                <c:pt idx="6">
                  <c:v>강원</c:v>
                </c:pt>
                <c:pt idx="7">
                  <c:v>제주</c:v>
                </c:pt>
              </c:strCache>
            </c:strRef>
          </c:cat>
          <c:val>
            <c:numRef>
              <c:f>'기타작업-2'!$B$4:$B$11</c:f>
              <c:numCache>
                <c:formatCode>General</c:formatCode>
                <c:ptCount val="8"/>
                <c:pt idx="1">
                  <c:v>320</c:v>
                </c:pt>
                <c:pt idx="6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3-4222-AF0A-420C7E89C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30"/>
        <c:axId val="486445967"/>
        <c:axId val="486436367"/>
      </c:barChart>
      <c:catAx>
        <c:axId val="48644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6436367"/>
        <c:crossesAt val="200"/>
        <c:auto val="1"/>
        <c:lblAlgn val="ctr"/>
        <c:lblOffset val="100"/>
        <c:noMultiLvlLbl val="0"/>
      </c:catAx>
      <c:valAx>
        <c:axId val="486436367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6445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</xdr:row>
          <xdr:rowOff>0</xdr:rowOff>
        </xdr:from>
        <xdr:to>
          <xdr:col>5</xdr:col>
          <xdr:colOff>0</xdr:colOff>
          <xdr:row>3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</xdr:row>
          <xdr:rowOff>19050</xdr:rowOff>
        </xdr:from>
        <xdr:to>
          <xdr:col>4</xdr:col>
          <xdr:colOff>676275</xdr:colOff>
          <xdr:row>6</xdr:row>
          <xdr:rowOff>190500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10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3876EB1-EC0E-2DC6-E8C2-45EFF52394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762000</xdr:colOff>
          <xdr:row>0</xdr:row>
          <xdr:rowOff>28575</xdr:rowOff>
        </xdr:from>
        <xdr:to>
          <xdr:col>6</xdr:col>
          <xdr:colOff>590550</xdr:colOff>
          <xdr:row>1</xdr:row>
          <xdr:rowOff>161925</xdr:rowOff>
        </xdr:to>
        <xdr:sp macro="" textlink="">
          <xdr:nvSpPr>
            <xdr:cNvPr id="2049" name="cmd판매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공진웅" refreshedDate="45655.711981134256" backgroundQuery="1" createdVersion="8" refreshedVersion="8" minRefreshableVersion="3" recordCount="0" supportSubquery="1" supportAdvancedDrill="1" xr:uid="{49B4C611-6782-4B59-82B4-1E9D68178C83}">
  <cacheSource type="external" connectionId="1"/>
  <cacheFields count="4">
    <cacheField name="[1학년].[성별].[성별]" caption="성별" numFmtId="0" hierarchy="1" level="1">
      <sharedItems count="2">
        <s v="남"/>
        <s v="여"/>
      </sharedItems>
    </cacheField>
    <cacheField name="[1학년].[과목].[과목]" caption="과목" numFmtId="0" hierarchy="3" level="1">
      <sharedItems count="3">
        <s v="과학"/>
        <s v="국어"/>
        <s v="사회"/>
      </sharedItems>
    </cacheField>
    <cacheField name="[1학년].[항목].[항목]" caption="항목" numFmtId="0" hierarchy="5" level="1">
      <sharedItems count="5">
        <s v="기말고사"/>
        <s v="발표"/>
        <s v="실험"/>
        <s v="중간고사"/>
        <s v="포트폴리오"/>
      </sharedItems>
    </cacheField>
    <cacheField name="[Measures].[합계: 받은점수]" caption="합계: 받은점수" numFmtId="0" hierarchy="11" level="32767"/>
  </cacheFields>
  <cacheHierarchies count="12">
    <cacheHierarchy uniqueName="[1학년].[이름]" caption="이름" attribute="1" defaultMemberUniqueName="[1학년].[이름].[All]" allUniqueName="[1학년].[이름].[All]" dimensionUniqueName="[1학년]" displayFolder="" count="0" memberValueDatatype="130" unbalanced="0"/>
    <cacheHierarchy uniqueName="[1학년].[성별]" caption="성별" attribute="1" defaultMemberUniqueName="[1학년].[성별].[All]" allUniqueName="[1학년].[성별].[All]" dimensionUniqueName="[1학년]" displayFolder="" count="2" memberValueDatatype="130" unbalanced="0">
      <fieldsUsage count="2">
        <fieldUsage x="-1"/>
        <fieldUsage x="0"/>
      </fieldsUsage>
    </cacheHierarchy>
    <cacheHierarchy uniqueName="[1학년].[반-번호]" caption="반-번호" attribute="1" defaultMemberUniqueName="[1학년].[반-번호].[All]" allUniqueName="[1학년].[반-번호].[All]" dimensionUniqueName="[1학년]" displayFolder="" count="0" memberValueDatatype="130" unbalanced="0"/>
    <cacheHierarchy uniqueName="[1학년].[과목]" caption="과목" attribute="1" defaultMemberUniqueName="[1학년].[과목].[All]" allUniqueName="[1학년].[과목].[All]" dimensionUniqueName="[1학년]" displayFolder="" count="2" memberValueDatatype="130" unbalanced="0">
      <fieldsUsage count="2">
        <fieldUsage x="-1"/>
        <fieldUsage x="1"/>
      </fieldsUsage>
    </cacheHierarchy>
    <cacheHierarchy uniqueName="[1학년].[구분]" caption="구분" attribute="1" defaultMemberUniqueName="[1학년].[구분].[All]" allUniqueName="[1학년].[구분].[All]" dimensionUniqueName="[1학년]" displayFolder="" count="0" memberValueDatatype="130" unbalanced="0"/>
    <cacheHierarchy uniqueName="[1학년].[항목]" caption="항목" attribute="1" defaultMemberUniqueName="[1학년].[항목].[All]" allUniqueName="[1학년].[항목].[All]" dimensionUniqueName="[1학년]" displayFolder="" count="2" memberValueDatatype="130" unbalanced="0">
      <fieldsUsage count="2">
        <fieldUsage x="-1"/>
        <fieldUsage x="2"/>
      </fieldsUsage>
    </cacheHierarchy>
    <cacheHierarchy uniqueName="[1학년].[받은점수]" caption="받은점수" attribute="1" defaultMemberUniqueName="[1학년].[받은점수].[All]" allUniqueName="[1학년].[받은점수].[All]" dimensionUniqueName="[1학년]" displayFolder="" count="2" memberValueDatatype="5" unbalanced="0"/>
    <cacheHierarchy uniqueName="[1학년].[반영점수]" caption="반영점수" attribute="1" defaultMemberUniqueName="[1학년].[반영점수].[All]" allUniqueName="[1학년].[반영점수].[All]" dimensionUniqueName="[1학년]" displayFolder="" count="0" memberValueDatatype="5" unbalanced="0"/>
    <cacheHierarchy uniqueName="[1학년].[반영비율]" caption="반영비율" attribute="1" defaultMemberUniqueName="[1학년].[반영비율].[All]" allUniqueName="[1학년].[반영비율].[All]" dimensionUniqueName="[1학년]" displayFolder="" count="0" memberValueDatatype="5" unbalanced="0"/>
    <cacheHierarchy uniqueName="[Measures].[__XL_Count 1학년]" caption="__XL_Count 1학년" measure="1" displayFolder="" measureGroup="1학년" count="0" hidden="1"/>
    <cacheHierarchy uniqueName="[Measures].[__No measures defined]" caption="__No measures defined" measure="1" displayFolder="" count="0" hidden="1"/>
    <cacheHierarchy uniqueName="[Measures].[합계: 받은점수]" caption="합계: 받은점수" measure="1" displayFolder="" measureGroup="1학년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name="1학년" uniqueName="[1학년]" caption="1학년"/>
    <dimension measure="1" name="Measures" uniqueName="[Measures]" caption="Measures"/>
  </dimensions>
  <measureGroups count="1">
    <measureGroup name="1학년" caption="1학년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F399E5-8958-4E05-B94C-FA340F194E08}" name="피벗 테이블2" cacheId="117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>
  <location ref="B3:F20" firstHeaderRow="1" firstDataRow="2" firstDataCol="2"/>
  <pivotFields count="4">
    <pivotField axis="axisCol" compact="0" allDrilled="1" showAll="0" dataSourceSort="1" defaultSubtotal="0" defaultAttributeDrillState="1">
      <items count="2">
        <item x="0"/>
        <item x="1"/>
      </items>
    </pivotField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showAll="0" defaultSubtotal="0"/>
  </pivotFields>
  <rowFields count="2">
    <field x="1"/>
    <field x="2"/>
  </rowFields>
  <rowItems count="16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3"/>
    </i>
    <i r="1">
      <x v="4"/>
    </i>
    <i>
      <x v="2"/>
    </i>
    <i r="1">
      <x/>
    </i>
    <i r="1">
      <x v="1"/>
    </i>
    <i r="1">
      <x v="3"/>
    </i>
    <i r="1">
      <x v="4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합계: 받은점수" fld="3" showDataAs="percentOfTotal" baseField="1" baseItem="0" numFmtId="10"/>
  </dataFields>
  <pivotHierarchies count="1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3"/>
    <rowHierarchyUsage hierarchyUsage="5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상공중학교">
        <x15:activeTabTopLevelEntity name="[1학년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I44"/>
  <sheetViews>
    <sheetView topLeftCell="A2" workbookViewId="0">
      <selection activeCell="C33" sqref="C33"/>
    </sheetView>
  </sheetViews>
  <sheetFormatPr defaultRowHeight="16.5" x14ac:dyDescent="0.3"/>
  <cols>
    <col min="2" max="2" width="12.125" customWidth="1"/>
    <col min="3" max="3" width="11" customWidth="1"/>
    <col min="4" max="4" width="11.125" customWidth="1"/>
    <col min="6" max="6" width="9.875" customWidth="1"/>
  </cols>
  <sheetData>
    <row r="1" spans="1:6" x14ac:dyDescent="0.3">
      <c r="A1" t="s">
        <v>73</v>
      </c>
    </row>
    <row r="2" spans="1: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">
      <c r="A3" s="2" t="s">
        <v>7</v>
      </c>
      <c r="B3" s="2" t="s">
        <v>8</v>
      </c>
      <c r="C3" s="2" t="s">
        <v>74</v>
      </c>
      <c r="D3" s="2" t="s">
        <v>9</v>
      </c>
      <c r="E3" s="3">
        <v>17</v>
      </c>
      <c r="F3" s="4">
        <v>161500</v>
      </c>
    </row>
    <row r="4" spans="1:6" x14ac:dyDescent="0.3">
      <c r="A4" s="2" t="s">
        <v>10</v>
      </c>
      <c r="B4" s="2" t="s">
        <v>11</v>
      </c>
      <c r="C4" s="2" t="s">
        <v>75</v>
      </c>
      <c r="D4" s="2" t="s">
        <v>12</v>
      </c>
      <c r="E4" s="3">
        <v>16</v>
      </c>
      <c r="F4" s="4">
        <v>147840</v>
      </c>
    </row>
    <row r="5" spans="1:6" x14ac:dyDescent="0.3">
      <c r="A5" s="2" t="s">
        <v>13</v>
      </c>
      <c r="B5" s="2" t="s">
        <v>14</v>
      </c>
      <c r="C5" s="2" t="s">
        <v>76</v>
      </c>
      <c r="D5" s="2" t="s">
        <v>15</v>
      </c>
      <c r="E5" s="3">
        <v>16</v>
      </c>
      <c r="F5" s="4">
        <v>148480</v>
      </c>
    </row>
    <row r="6" spans="1:6" x14ac:dyDescent="0.3">
      <c r="A6" s="2" t="s">
        <v>16</v>
      </c>
      <c r="B6" s="2" t="s">
        <v>17</v>
      </c>
      <c r="C6" s="2" t="s">
        <v>77</v>
      </c>
      <c r="D6" s="2" t="s">
        <v>18</v>
      </c>
      <c r="E6" s="3">
        <v>10</v>
      </c>
      <c r="F6" s="4">
        <v>150000</v>
      </c>
    </row>
    <row r="7" spans="1:6" x14ac:dyDescent="0.3">
      <c r="A7" s="2" t="s">
        <v>16</v>
      </c>
      <c r="B7" s="2" t="s">
        <v>19</v>
      </c>
      <c r="C7" s="2" t="s">
        <v>78</v>
      </c>
      <c r="D7" s="2" t="s">
        <v>20</v>
      </c>
      <c r="E7" s="3">
        <v>18</v>
      </c>
      <c r="F7" s="4">
        <v>127152</v>
      </c>
    </row>
    <row r="8" spans="1:6" x14ac:dyDescent="0.3">
      <c r="A8" s="2" t="s">
        <v>21</v>
      </c>
      <c r="B8" s="2" t="s">
        <v>22</v>
      </c>
      <c r="C8" s="2" t="s">
        <v>79</v>
      </c>
      <c r="D8" s="2" t="s">
        <v>23</v>
      </c>
      <c r="E8" s="3">
        <v>11</v>
      </c>
      <c r="F8" s="4">
        <v>116160</v>
      </c>
    </row>
    <row r="9" spans="1:6" x14ac:dyDescent="0.3">
      <c r="A9" s="2" t="s">
        <v>21</v>
      </c>
      <c r="B9" s="2" t="s">
        <v>24</v>
      </c>
      <c r="C9" s="2" t="s">
        <v>80</v>
      </c>
      <c r="D9" s="2" t="s">
        <v>25</v>
      </c>
      <c r="E9" s="3">
        <v>16</v>
      </c>
      <c r="F9" s="4">
        <v>134880</v>
      </c>
    </row>
    <row r="10" spans="1:6" x14ac:dyDescent="0.3">
      <c r="A10" s="2" t="s">
        <v>26</v>
      </c>
      <c r="B10" s="2" t="s">
        <v>27</v>
      </c>
      <c r="C10" s="2" t="s">
        <v>81</v>
      </c>
      <c r="D10" s="2" t="s">
        <v>28</v>
      </c>
      <c r="E10" s="3">
        <v>13</v>
      </c>
      <c r="F10" s="4">
        <v>149500</v>
      </c>
    </row>
    <row r="11" spans="1:6" x14ac:dyDescent="0.3">
      <c r="A11" s="2" t="s">
        <v>29</v>
      </c>
      <c r="B11" s="2" t="s">
        <v>11</v>
      </c>
      <c r="C11" s="2" t="s">
        <v>82</v>
      </c>
      <c r="D11" s="2" t="s">
        <v>30</v>
      </c>
      <c r="E11" s="3">
        <v>11</v>
      </c>
      <c r="F11" s="4">
        <v>143990</v>
      </c>
    </row>
    <row r="12" spans="1:6" x14ac:dyDescent="0.3">
      <c r="A12" s="2" t="s">
        <v>31</v>
      </c>
      <c r="B12" s="2" t="s">
        <v>32</v>
      </c>
      <c r="C12" s="2" t="s">
        <v>83</v>
      </c>
      <c r="D12" s="2" t="s">
        <v>33</v>
      </c>
      <c r="E12" s="3">
        <v>12</v>
      </c>
      <c r="F12" s="4">
        <v>104400</v>
      </c>
    </row>
    <row r="13" spans="1:6" x14ac:dyDescent="0.3">
      <c r="A13" s="2" t="s">
        <v>31</v>
      </c>
      <c r="B13" s="2" t="s">
        <v>34</v>
      </c>
      <c r="C13" s="2" t="s">
        <v>80</v>
      </c>
      <c r="D13" s="2" t="s">
        <v>25</v>
      </c>
      <c r="E13" s="3">
        <v>13</v>
      </c>
      <c r="F13" s="4">
        <v>109590</v>
      </c>
    </row>
    <row r="14" spans="1:6" x14ac:dyDescent="0.3">
      <c r="A14" s="2" t="s">
        <v>35</v>
      </c>
      <c r="B14" s="2" t="s">
        <v>36</v>
      </c>
      <c r="C14" s="2" t="s">
        <v>79</v>
      </c>
      <c r="D14" s="2" t="s">
        <v>23</v>
      </c>
      <c r="E14" s="3">
        <v>11</v>
      </c>
      <c r="F14" s="4">
        <v>116160</v>
      </c>
    </row>
    <row r="15" spans="1:6" x14ac:dyDescent="0.3">
      <c r="A15" s="2" t="s">
        <v>37</v>
      </c>
      <c r="B15" s="2" t="s">
        <v>24</v>
      </c>
      <c r="C15" s="2" t="s">
        <v>84</v>
      </c>
      <c r="D15" s="2" t="s">
        <v>23</v>
      </c>
      <c r="E15" s="3">
        <v>10</v>
      </c>
      <c r="F15" s="4">
        <v>105600</v>
      </c>
    </row>
    <row r="16" spans="1:6" x14ac:dyDescent="0.3">
      <c r="A16" s="2" t="s">
        <v>38</v>
      </c>
      <c r="B16" s="2" t="s">
        <v>27</v>
      </c>
      <c r="C16" s="2" t="s">
        <v>85</v>
      </c>
      <c r="D16" s="2" t="s">
        <v>39</v>
      </c>
      <c r="E16" s="3">
        <v>12</v>
      </c>
      <c r="F16" s="4">
        <v>154440</v>
      </c>
    </row>
    <row r="17" spans="1:9" x14ac:dyDescent="0.3">
      <c r="A17" s="2" t="s">
        <v>40</v>
      </c>
      <c r="B17" s="2" t="s">
        <v>41</v>
      </c>
      <c r="C17" s="2" t="s">
        <v>86</v>
      </c>
      <c r="D17" s="2" t="s">
        <v>42</v>
      </c>
      <c r="E17" s="3">
        <v>17</v>
      </c>
      <c r="F17" s="4">
        <v>161500</v>
      </c>
    </row>
    <row r="18" spans="1:9" x14ac:dyDescent="0.3">
      <c r="A18" s="2" t="s">
        <v>43</v>
      </c>
      <c r="B18" s="2" t="s">
        <v>44</v>
      </c>
      <c r="C18" s="2" t="s">
        <v>80</v>
      </c>
      <c r="D18" s="2" t="s">
        <v>25</v>
      </c>
      <c r="E18" s="3">
        <v>13</v>
      </c>
      <c r="F18" s="4">
        <v>109590</v>
      </c>
    </row>
    <row r="19" spans="1:9" x14ac:dyDescent="0.3">
      <c r="A19" s="2" t="s">
        <v>45</v>
      </c>
      <c r="B19" s="2" t="s">
        <v>36</v>
      </c>
      <c r="C19" s="2" t="s">
        <v>87</v>
      </c>
      <c r="D19" s="2" t="s">
        <v>46</v>
      </c>
      <c r="E19" s="3">
        <v>11</v>
      </c>
      <c r="F19" s="4">
        <v>124300</v>
      </c>
    </row>
    <row r="20" spans="1:9" x14ac:dyDescent="0.3">
      <c r="A20" s="2" t="s">
        <v>45</v>
      </c>
      <c r="B20" s="2" t="s">
        <v>47</v>
      </c>
      <c r="C20" s="2" t="s">
        <v>88</v>
      </c>
      <c r="D20" s="2" t="s">
        <v>48</v>
      </c>
      <c r="E20" s="3">
        <v>11</v>
      </c>
      <c r="F20" s="4">
        <v>163350</v>
      </c>
    </row>
    <row r="21" spans="1:9" x14ac:dyDescent="0.3">
      <c r="A21" s="2" t="s">
        <v>49</v>
      </c>
      <c r="B21" s="2" t="s">
        <v>50</v>
      </c>
      <c r="C21" s="2" t="s">
        <v>74</v>
      </c>
      <c r="D21" s="2" t="s">
        <v>9</v>
      </c>
      <c r="E21" s="3">
        <v>15</v>
      </c>
      <c r="F21" s="4">
        <v>142500</v>
      </c>
    </row>
    <row r="22" spans="1:9" x14ac:dyDescent="0.3">
      <c r="A22" s="2" t="s">
        <v>51</v>
      </c>
      <c r="B22" s="2" t="s">
        <v>52</v>
      </c>
      <c r="C22" s="2" t="s">
        <v>89</v>
      </c>
      <c r="D22" s="2" t="s">
        <v>53</v>
      </c>
      <c r="E22" s="3">
        <v>10</v>
      </c>
      <c r="F22" s="4">
        <v>132000</v>
      </c>
    </row>
    <row r="23" spans="1:9" x14ac:dyDescent="0.3">
      <c r="A23" s="2" t="s">
        <v>51</v>
      </c>
      <c r="B23" s="2" t="s">
        <v>11</v>
      </c>
      <c r="C23" s="2" t="s">
        <v>75</v>
      </c>
      <c r="D23" s="2" t="s">
        <v>12</v>
      </c>
      <c r="E23" s="3">
        <v>10</v>
      </c>
      <c r="F23" s="4">
        <v>92400</v>
      </c>
    </row>
    <row r="24" spans="1:9" x14ac:dyDescent="0.3">
      <c r="A24" s="2" t="s">
        <v>54</v>
      </c>
      <c r="B24" s="2" t="s">
        <v>50</v>
      </c>
      <c r="C24" s="2" t="s">
        <v>90</v>
      </c>
      <c r="D24" s="2" t="s">
        <v>55</v>
      </c>
      <c r="E24" s="3">
        <v>12</v>
      </c>
      <c r="F24" s="4">
        <v>145200</v>
      </c>
    </row>
    <row r="25" spans="1:9" x14ac:dyDescent="0.3">
      <c r="A25" s="2" t="s">
        <v>56</v>
      </c>
      <c r="B25" s="2" t="s">
        <v>57</v>
      </c>
      <c r="C25" s="2" t="s">
        <v>80</v>
      </c>
      <c r="D25" s="2" t="s">
        <v>25</v>
      </c>
      <c r="E25" s="3">
        <v>12</v>
      </c>
      <c r="F25" s="4">
        <v>101160</v>
      </c>
    </row>
    <row r="26" spans="1:9" x14ac:dyDescent="0.3">
      <c r="A26" s="2" t="s">
        <v>58</v>
      </c>
      <c r="B26" s="2" t="s">
        <v>11</v>
      </c>
      <c r="C26" s="2" t="s">
        <v>91</v>
      </c>
      <c r="D26" s="2" t="s">
        <v>59</v>
      </c>
      <c r="E26" s="3">
        <v>10</v>
      </c>
      <c r="F26" s="4">
        <v>134200</v>
      </c>
    </row>
    <row r="27" spans="1:9" x14ac:dyDescent="0.3">
      <c r="A27" s="2" t="s">
        <v>60</v>
      </c>
      <c r="B27" s="2" t="s">
        <v>61</v>
      </c>
      <c r="C27" s="2" t="s">
        <v>92</v>
      </c>
      <c r="D27" s="2" t="s">
        <v>62</v>
      </c>
      <c r="E27" s="3">
        <v>11</v>
      </c>
      <c r="F27" s="4">
        <v>165000</v>
      </c>
    </row>
    <row r="28" spans="1:9" x14ac:dyDescent="0.3">
      <c r="A28" s="2" t="s">
        <v>63</v>
      </c>
      <c r="B28" s="2" t="s">
        <v>64</v>
      </c>
      <c r="C28" s="2" t="s">
        <v>76</v>
      </c>
      <c r="D28" s="2" t="s">
        <v>15</v>
      </c>
      <c r="E28" s="3">
        <v>11</v>
      </c>
      <c r="F28" s="4">
        <v>145200</v>
      </c>
    </row>
    <row r="29" spans="1:9" x14ac:dyDescent="0.3">
      <c r="A29" s="2" t="s">
        <v>65</v>
      </c>
      <c r="B29" s="2" t="s">
        <v>66</v>
      </c>
      <c r="C29" s="2" t="s">
        <v>93</v>
      </c>
      <c r="D29" s="2" t="s">
        <v>67</v>
      </c>
      <c r="E29" s="3">
        <v>11</v>
      </c>
      <c r="F29" s="4">
        <v>163350</v>
      </c>
    </row>
    <row r="30" spans="1:9" x14ac:dyDescent="0.3">
      <c r="A30" s="2" t="s">
        <v>65</v>
      </c>
      <c r="B30" s="2" t="s">
        <v>50</v>
      </c>
      <c r="C30" s="2" t="s">
        <v>94</v>
      </c>
      <c r="D30" s="2" t="s">
        <v>68</v>
      </c>
      <c r="E30" s="3">
        <v>11</v>
      </c>
      <c r="F30" s="4">
        <v>143000</v>
      </c>
    </row>
    <row r="31" spans="1:9" x14ac:dyDescent="0.3">
      <c r="A31" s="2" t="s">
        <v>69</v>
      </c>
      <c r="B31" s="2" t="s">
        <v>70</v>
      </c>
      <c r="C31" s="2" t="s">
        <v>95</v>
      </c>
      <c r="D31" s="2" t="s">
        <v>71</v>
      </c>
      <c r="E31" s="3">
        <v>11</v>
      </c>
      <c r="F31" s="4">
        <v>154880</v>
      </c>
      <c r="I31" t="b">
        <f>MOD(ROW($A3),4)="0"</f>
        <v>0</v>
      </c>
    </row>
    <row r="32" spans="1:9" x14ac:dyDescent="0.3">
      <c r="A32" s="2" t="s">
        <v>72</v>
      </c>
      <c r="B32" s="2" t="s">
        <v>64</v>
      </c>
      <c r="C32" s="2" t="s">
        <v>91</v>
      </c>
      <c r="D32" s="2" t="s">
        <v>59</v>
      </c>
      <c r="E32" s="3">
        <v>10</v>
      </c>
      <c r="F32" s="4">
        <v>134200</v>
      </c>
    </row>
    <row r="34" spans="1:6" x14ac:dyDescent="0.3">
      <c r="A34" s="35" t="s">
        <v>319</v>
      </c>
    </row>
    <row r="35" spans="1:6" x14ac:dyDescent="0.3">
      <c r="A35" t="b">
        <f>AND(LEFT($C3,4)="2023",(RIGHT($C3,1)&lt;&gt;"2"))</f>
        <v>0</v>
      </c>
    </row>
    <row r="37" spans="1:6" x14ac:dyDescent="0.3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6</v>
      </c>
    </row>
    <row r="38" spans="1:6" x14ac:dyDescent="0.3">
      <c r="A38" s="2" t="s">
        <v>13</v>
      </c>
      <c r="B38" s="2" t="s">
        <v>14</v>
      </c>
      <c r="C38" s="2" t="s">
        <v>76</v>
      </c>
      <c r="D38" s="2" t="s">
        <v>15</v>
      </c>
      <c r="E38" s="3">
        <v>16</v>
      </c>
      <c r="F38" s="4">
        <v>148480</v>
      </c>
    </row>
    <row r="39" spans="1:6" x14ac:dyDescent="0.3">
      <c r="A39" s="2" t="s">
        <v>16</v>
      </c>
      <c r="B39" s="2" t="s">
        <v>19</v>
      </c>
      <c r="C39" s="2" t="s">
        <v>78</v>
      </c>
      <c r="D39" s="2" t="s">
        <v>20</v>
      </c>
      <c r="E39" s="3">
        <v>18</v>
      </c>
      <c r="F39" s="4">
        <v>127152</v>
      </c>
    </row>
    <row r="40" spans="1:6" x14ac:dyDescent="0.3">
      <c r="A40" s="2" t="s">
        <v>21</v>
      </c>
      <c r="B40" s="2" t="s">
        <v>22</v>
      </c>
      <c r="C40" s="2" t="s">
        <v>79</v>
      </c>
      <c r="D40" s="2" t="s">
        <v>23</v>
      </c>
      <c r="E40" s="3">
        <v>11</v>
      </c>
      <c r="F40" s="4">
        <v>116160</v>
      </c>
    </row>
    <row r="41" spans="1:6" x14ac:dyDescent="0.3">
      <c r="A41" s="2" t="s">
        <v>31</v>
      </c>
      <c r="B41" s="2" t="s">
        <v>32</v>
      </c>
      <c r="C41" s="2" t="s">
        <v>83</v>
      </c>
      <c r="D41" s="2" t="s">
        <v>33</v>
      </c>
      <c r="E41" s="3">
        <v>12</v>
      </c>
      <c r="F41" s="4">
        <v>104400</v>
      </c>
    </row>
    <row r="42" spans="1:6" x14ac:dyDescent="0.3">
      <c r="A42" s="2" t="s">
        <v>35</v>
      </c>
      <c r="B42" s="2" t="s">
        <v>36</v>
      </c>
      <c r="C42" s="2" t="s">
        <v>79</v>
      </c>
      <c r="D42" s="2" t="s">
        <v>23</v>
      </c>
      <c r="E42" s="3">
        <v>11</v>
      </c>
      <c r="F42" s="4">
        <v>116160</v>
      </c>
    </row>
    <row r="43" spans="1:6" x14ac:dyDescent="0.3">
      <c r="A43" s="2" t="s">
        <v>60</v>
      </c>
      <c r="B43" s="2" t="s">
        <v>61</v>
      </c>
      <c r="C43" s="2" t="s">
        <v>92</v>
      </c>
      <c r="D43" s="2" t="s">
        <v>62</v>
      </c>
      <c r="E43" s="3">
        <v>11</v>
      </c>
      <c r="F43" s="4">
        <v>165000</v>
      </c>
    </row>
    <row r="44" spans="1:6" x14ac:dyDescent="0.3">
      <c r="A44" s="2" t="s">
        <v>63</v>
      </c>
      <c r="B44" s="2" t="s">
        <v>64</v>
      </c>
      <c r="C44" s="2" t="s">
        <v>76</v>
      </c>
      <c r="D44" s="2" t="s">
        <v>15</v>
      </c>
      <c r="E44" s="3">
        <v>11</v>
      </c>
      <c r="F44" s="4">
        <v>145200</v>
      </c>
    </row>
  </sheetData>
  <phoneticPr fontId="1" type="noConversion"/>
  <conditionalFormatting sqref="A3:F32">
    <cfRule type="expression" dxfId="0" priority="1">
      <formula>MOD(ROW($A3),4)=0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K51"/>
  <sheetViews>
    <sheetView workbookViewId="0">
      <selection activeCell="R23" sqref="R23"/>
    </sheetView>
  </sheetViews>
  <sheetFormatPr defaultRowHeight="16.5" x14ac:dyDescent="0.3"/>
  <cols>
    <col min="2" max="4" width="10.25" customWidth="1"/>
    <col min="5" max="6" width="10.5" bestFit="1" customWidth="1"/>
    <col min="7" max="7" width="12.125" customWidth="1"/>
    <col min="8" max="8" width="9.875" bestFit="1" customWidth="1"/>
    <col min="10" max="10" width="10.25" customWidth="1"/>
  </cols>
  <sheetData>
    <row r="1" spans="1:11" x14ac:dyDescent="0.3">
      <c r="A1" t="s">
        <v>73</v>
      </c>
    </row>
    <row r="2" spans="1:11" x14ac:dyDescent="0.3">
      <c r="A2" s="5" t="s">
        <v>96</v>
      </c>
      <c r="B2" s="5" t="s">
        <v>97</v>
      </c>
      <c r="C2" s="5" t="s">
        <v>98</v>
      </c>
      <c r="D2" s="5" t="s">
        <v>99</v>
      </c>
      <c r="E2" s="5" t="s">
        <v>100</v>
      </c>
      <c r="F2" s="5" t="s">
        <v>101</v>
      </c>
      <c r="G2" s="5" t="s">
        <v>102</v>
      </c>
      <c r="H2" s="5" t="s">
        <v>103</v>
      </c>
      <c r="I2" s="5" t="s">
        <v>104</v>
      </c>
      <c r="J2" s="5" t="s">
        <v>105</v>
      </c>
      <c r="K2" s="5" t="s">
        <v>106</v>
      </c>
    </row>
    <row r="3" spans="1:11" x14ac:dyDescent="0.3">
      <c r="A3" s="6">
        <v>1</v>
      </c>
      <c r="B3" s="6" t="s">
        <v>107</v>
      </c>
      <c r="C3" s="6" t="s">
        <v>108</v>
      </c>
      <c r="D3" s="7">
        <v>640</v>
      </c>
      <c r="E3" s="8">
        <v>1024000</v>
      </c>
      <c r="F3" s="8">
        <v>256000</v>
      </c>
      <c r="G3" s="7">
        <v>15360</v>
      </c>
      <c r="H3" s="6" t="s">
        <v>109</v>
      </c>
      <c r="I3" s="8">
        <v>1600</v>
      </c>
      <c r="J3" s="8">
        <v>1200</v>
      </c>
      <c r="K3" s="6" t="s">
        <v>110</v>
      </c>
    </row>
    <row r="4" spans="1:11" x14ac:dyDescent="0.3">
      <c r="A4" s="9">
        <v>2</v>
      </c>
      <c r="B4" s="9" t="s">
        <v>111</v>
      </c>
      <c r="C4" s="9" t="s">
        <v>108</v>
      </c>
      <c r="D4" s="10">
        <v>180</v>
      </c>
      <c r="E4" s="11">
        <v>720000</v>
      </c>
      <c r="F4" s="11">
        <v>180000</v>
      </c>
      <c r="G4" s="10">
        <v>10800</v>
      </c>
      <c r="H4" s="9" t="s">
        <v>112</v>
      </c>
      <c r="I4" s="11">
        <v>2200</v>
      </c>
      <c r="J4" s="11">
        <v>1650</v>
      </c>
      <c r="K4" s="9" t="s">
        <v>110</v>
      </c>
    </row>
    <row r="5" spans="1:11" x14ac:dyDescent="0.3">
      <c r="A5" s="12">
        <v>3</v>
      </c>
      <c r="B5" s="12" t="s">
        <v>111</v>
      </c>
      <c r="C5" s="12" t="s">
        <v>113</v>
      </c>
      <c r="D5" s="13">
        <v>190</v>
      </c>
      <c r="E5" s="14">
        <v>760000</v>
      </c>
      <c r="F5" s="14">
        <v>190000</v>
      </c>
      <c r="G5" s="13">
        <v>11400</v>
      </c>
      <c r="H5" s="12" t="s">
        <v>112</v>
      </c>
      <c r="I5" s="14">
        <v>2200</v>
      </c>
      <c r="J5" s="14">
        <v>1650</v>
      </c>
      <c r="K5" s="12" t="s">
        <v>114</v>
      </c>
    </row>
    <row r="6" spans="1:11" x14ac:dyDescent="0.3">
      <c r="A6" s="9">
        <v>4</v>
      </c>
      <c r="B6" s="9" t="s">
        <v>115</v>
      </c>
      <c r="C6" s="9" t="s">
        <v>108</v>
      </c>
      <c r="D6" s="10">
        <v>830</v>
      </c>
      <c r="E6" s="11">
        <v>6059000</v>
      </c>
      <c r="F6" s="11">
        <v>1514750</v>
      </c>
      <c r="G6" s="10">
        <v>90885</v>
      </c>
      <c r="H6" s="9" t="s">
        <v>116</v>
      </c>
      <c r="I6" s="11">
        <v>4500</v>
      </c>
      <c r="J6" s="11">
        <v>722</v>
      </c>
      <c r="K6" s="9" t="s">
        <v>110</v>
      </c>
    </row>
    <row r="7" spans="1:11" x14ac:dyDescent="0.3">
      <c r="A7" s="12">
        <v>5</v>
      </c>
      <c r="B7" s="12" t="s">
        <v>117</v>
      </c>
      <c r="C7" s="12" t="s">
        <v>118</v>
      </c>
      <c r="D7" s="13">
        <v>490</v>
      </c>
      <c r="E7" s="14">
        <v>3479000</v>
      </c>
      <c r="F7" s="14">
        <v>869750</v>
      </c>
      <c r="G7" s="13">
        <v>52185</v>
      </c>
      <c r="H7" s="12" t="s">
        <v>12</v>
      </c>
      <c r="I7" s="14">
        <v>7100</v>
      </c>
      <c r="J7" s="14">
        <v>5325</v>
      </c>
      <c r="K7" s="12" t="s">
        <v>119</v>
      </c>
    </row>
    <row r="8" spans="1:11" x14ac:dyDescent="0.3">
      <c r="A8" s="9">
        <v>6</v>
      </c>
      <c r="B8" s="9" t="s">
        <v>120</v>
      </c>
      <c r="C8" s="9" t="s">
        <v>121</v>
      </c>
      <c r="D8" s="10">
        <v>580</v>
      </c>
      <c r="E8" s="11">
        <v>1102000</v>
      </c>
      <c r="F8" s="11">
        <v>275500</v>
      </c>
      <c r="G8" s="10">
        <v>16530</v>
      </c>
      <c r="H8" s="9" t="s">
        <v>122</v>
      </c>
      <c r="I8" s="11">
        <v>1900</v>
      </c>
      <c r="J8" s="11">
        <v>1425</v>
      </c>
      <c r="K8" s="9" t="s">
        <v>123</v>
      </c>
    </row>
    <row r="9" spans="1:11" x14ac:dyDescent="0.3">
      <c r="A9" s="12">
        <v>7</v>
      </c>
      <c r="B9" s="12" t="s">
        <v>124</v>
      </c>
      <c r="C9" s="12" t="s">
        <v>125</v>
      </c>
      <c r="D9" s="13">
        <v>250</v>
      </c>
      <c r="E9" s="14">
        <v>1620000</v>
      </c>
      <c r="F9" s="14">
        <v>405000</v>
      </c>
      <c r="G9" s="13">
        <v>24300</v>
      </c>
      <c r="H9" s="12" t="s">
        <v>18</v>
      </c>
      <c r="I9" s="14">
        <v>3000</v>
      </c>
      <c r="J9" s="14">
        <v>2250</v>
      </c>
      <c r="K9" s="12" t="s">
        <v>126</v>
      </c>
    </row>
    <row r="10" spans="1:11" x14ac:dyDescent="0.3">
      <c r="A10" s="9">
        <v>8</v>
      </c>
      <c r="B10" s="9" t="s">
        <v>107</v>
      </c>
      <c r="C10" s="9" t="s">
        <v>125</v>
      </c>
      <c r="D10" s="10">
        <v>110</v>
      </c>
      <c r="E10" s="11">
        <v>176000</v>
      </c>
      <c r="F10" s="11">
        <v>44000</v>
      </c>
      <c r="G10" s="10">
        <v>2640</v>
      </c>
      <c r="H10" s="9" t="s">
        <v>109</v>
      </c>
      <c r="I10" s="11">
        <v>1600</v>
      </c>
      <c r="J10" s="11">
        <v>1200</v>
      </c>
      <c r="K10" s="9" t="s">
        <v>126</v>
      </c>
    </row>
    <row r="11" spans="1:11" x14ac:dyDescent="0.3">
      <c r="A11" s="12">
        <v>9</v>
      </c>
      <c r="B11" s="12" t="s">
        <v>127</v>
      </c>
      <c r="C11" s="12" t="s">
        <v>128</v>
      </c>
      <c r="D11" s="13">
        <v>810</v>
      </c>
      <c r="E11" s="14">
        <v>891000</v>
      </c>
      <c r="F11" s="14">
        <v>222750</v>
      </c>
      <c r="G11" s="13">
        <v>13365</v>
      </c>
      <c r="H11" s="12" t="s">
        <v>9</v>
      </c>
      <c r="I11" s="14">
        <v>1100</v>
      </c>
      <c r="J11" s="14">
        <v>825</v>
      </c>
      <c r="K11" s="12" t="s">
        <v>129</v>
      </c>
    </row>
    <row r="12" spans="1:11" x14ac:dyDescent="0.3">
      <c r="A12" s="9">
        <v>10</v>
      </c>
      <c r="B12" s="9" t="s">
        <v>130</v>
      </c>
      <c r="C12" s="9" t="s">
        <v>131</v>
      </c>
      <c r="D12" s="10">
        <v>780</v>
      </c>
      <c r="E12" s="11">
        <v>2652000</v>
      </c>
      <c r="F12" s="11">
        <v>663000</v>
      </c>
      <c r="G12" s="10">
        <v>39780</v>
      </c>
      <c r="H12" s="9" t="s">
        <v>20</v>
      </c>
      <c r="I12" s="11">
        <v>3400</v>
      </c>
      <c r="J12" s="11">
        <v>2550</v>
      </c>
      <c r="K12" s="9" t="s">
        <v>132</v>
      </c>
    </row>
    <row r="13" spans="1:11" x14ac:dyDescent="0.3">
      <c r="A13" s="12">
        <v>11</v>
      </c>
      <c r="B13" s="12" t="s">
        <v>124</v>
      </c>
      <c r="C13" s="12" t="s">
        <v>118</v>
      </c>
      <c r="D13" s="13">
        <v>710</v>
      </c>
      <c r="E13" s="14">
        <v>2130000</v>
      </c>
      <c r="F13" s="14">
        <v>532500</v>
      </c>
      <c r="G13" s="13">
        <v>31950</v>
      </c>
      <c r="H13" s="12" t="s">
        <v>18</v>
      </c>
      <c r="I13" s="14">
        <v>3000</v>
      </c>
      <c r="J13" s="14">
        <v>2250</v>
      </c>
      <c r="K13" s="12" t="s">
        <v>119</v>
      </c>
    </row>
    <row r="14" spans="1:11" x14ac:dyDescent="0.3">
      <c r="A14" s="9">
        <v>12</v>
      </c>
      <c r="B14" s="9" t="s">
        <v>117</v>
      </c>
      <c r="C14" s="9" t="s">
        <v>133</v>
      </c>
      <c r="D14" s="10">
        <v>180</v>
      </c>
      <c r="E14" s="11">
        <v>1278000</v>
      </c>
      <c r="F14" s="11">
        <v>319500</v>
      </c>
      <c r="G14" s="10">
        <v>19170</v>
      </c>
      <c r="H14" s="9" t="s">
        <v>12</v>
      </c>
      <c r="I14" s="11">
        <v>7100</v>
      </c>
      <c r="J14" s="11">
        <v>5325</v>
      </c>
      <c r="K14" s="9" t="s">
        <v>134</v>
      </c>
    </row>
    <row r="15" spans="1:11" x14ac:dyDescent="0.3">
      <c r="A15" s="12">
        <v>13</v>
      </c>
      <c r="B15" s="12" t="s">
        <v>117</v>
      </c>
      <c r="C15" s="12" t="s">
        <v>121</v>
      </c>
      <c r="D15" s="13">
        <v>120</v>
      </c>
      <c r="E15" s="14">
        <v>480000</v>
      </c>
      <c r="F15" s="14">
        <v>120000</v>
      </c>
      <c r="G15" s="13">
        <v>7200</v>
      </c>
      <c r="H15" s="12" t="s">
        <v>12</v>
      </c>
      <c r="I15" s="14">
        <v>7100</v>
      </c>
      <c r="J15" s="14">
        <v>5325</v>
      </c>
      <c r="K15" s="12" t="s">
        <v>123</v>
      </c>
    </row>
    <row r="16" spans="1:11" x14ac:dyDescent="0.3">
      <c r="A16" s="9">
        <v>14</v>
      </c>
      <c r="B16" s="9" t="s">
        <v>135</v>
      </c>
      <c r="C16" s="9" t="s">
        <v>125</v>
      </c>
      <c r="D16" s="10">
        <v>590</v>
      </c>
      <c r="E16" s="11">
        <v>5251000</v>
      </c>
      <c r="F16" s="11">
        <v>1312750</v>
      </c>
      <c r="G16" s="10">
        <v>78765</v>
      </c>
      <c r="H16" s="9" t="s">
        <v>136</v>
      </c>
      <c r="I16" s="11">
        <v>8900</v>
      </c>
      <c r="J16" s="11">
        <v>6675</v>
      </c>
      <c r="K16" s="9" t="s">
        <v>126</v>
      </c>
    </row>
    <row r="17" spans="1:11" x14ac:dyDescent="0.3">
      <c r="A17" s="12">
        <v>15</v>
      </c>
      <c r="B17" s="12" t="s">
        <v>117</v>
      </c>
      <c r="C17" s="12" t="s">
        <v>118</v>
      </c>
      <c r="D17" s="13">
        <v>830</v>
      </c>
      <c r="E17" s="14">
        <v>5893000</v>
      </c>
      <c r="F17" s="14">
        <v>1473250</v>
      </c>
      <c r="G17" s="13">
        <v>88395</v>
      </c>
      <c r="H17" s="12" t="s">
        <v>12</v>
      </c>
      <c r="I17" s="14">
        <v>7100</v>
      </c>
      <c r="J17" s="14">
        <v>5325</v>
      </c>
      <c r="K17" s="12" t="s">
        <v>119</v>
      </c>
    </row>
    <row r="18" spans="1:11" x14ac:dyDescent="0.3">
      <c r="A18" s="9">
        <v>16</v>
      </c>
      <c r="B18" s="9" t="s">
        <v>137</v>
      </c>
      <c r="C18" s="9" t="s">
        <v>128</v>
      </c>
      <c r="D18" s="10">
        <v>490</v>
      </c>
      <c r="E18" s="11">
        <v>3724000</v>
      </c>
      <c r="F18" s="11">
        <v>931000</v>
      </c>
      <c r="G18" s="10">
        <v>55860</v>
      </c>
      <c r="H18" s="9" t="s">
        <v>42</v>
      </c>
      <c r="I18" s="11">
        <v>7600</v>
      </c>
      <c r="J18" s="11">
        <v>5700</v>
      </c>
      <c r="K18" s="9" t="s">
        <v>129</v>
      </c>
    </row>
    <row r="19" spans="1:11" x14ac:dyDescent="0.3">
      <c r="A19" s="12">
        <v>17</v>
      </c>
      <c r="B19" s="12" t="s">
        <v>138</v>
      </c>
      <c r="C19" s="12" t="s">
        <v>131</v>
      </c>
      <c r="D19" s="13">
        <v>150</v>
      </c>
      <c r="E19" s="14">
        <v>1320000</v>
      </c>
      <c r="F19" s="14">
        <v>330000</v>
      </c>
      <c r="G19" s="13">
        <v>19800</v>
      </c>
      <c r="H19" s="12" t="s">
        <v>139</v>
      </c>
      <c r="I19" s="14">
        <v>8800</v>
      </c>
      <c r="J19" s="14">
        <v>6600</v>
      </c>
      <c r="K19" s="12" t="s">
        <v>132</v>
      </c>
    </row>
    <row r="20" spans="1:11" x14ac:dyDescent="0.3">
      <c r="A20" s="9">
        <v>18</v>
      </c>
      <c r="B20" s="9" t="s">
        <v>135</v>
      </c>
      <c r="C20" s="9" t="s">
        <v>140</v>
      </c>
      <c r="D20" s="10">
        <v>90</v>
      </c>
      <c r="E20" s="11">
        <v>801000</v>
      </c>
      <c r="F20" s="11">
        <v>200250</v>
      </c>
      <c r="G20" s="10">
        <v>12015</v>
      </c>
      <c r="H20" s="9" t="s">
        <v>136</v>
      </c>
      <c r="I20" s="11">
        <v>8900</v>
      </c>
      <c r="J20" s="11">
        <v>6675</v>
      </c>
      <c r="K20" s="9" t="s">
        <v>141</v>
      </c>
    </row>
    <row r="21" spans="1:11" x14ac:dyDescent="0.3">
      <c r="A21" s="12">
        <v>19</v>
      </c>
      <c r="B21" s="12" t="s">
        <v>130</v>
      </c>
      <c r="C21" s="12" t="s">
        <v>131</v>
      </c>
      <c r="D21" s="13">
        <v>290</v>
      </c>
      <c r="E21" s="14">
        <v>986000</v>
      </c>
      <c r="F21" s="14">
        <v>246500</v>
      </c>
      <c r="G21" s="13">
        <v>14790</v>
      </c>
      <c r="H21" s="12" t="s">
        <v>20</v>
      </c>
      <c r="I21" s="14">
        <v>3400</v>
      </c>
      <c r="J21" s="14">
        <v>2550</v>
      </c>
      <c r="K21" s="12" t="s">
        <v>132</v>
      </c>
    </row>
    <row r="22" spans="1:11" x14ac:dyDescent="0.3">
      <c r="A22" s="9">
        <v>20</v>
      </c>
      <c r="B22" s="9" t="s">
        <v>120</v>
      </c>
      <c r="C22" s="9" t="s">
        <v>113</v>
      </c>
      <c r="D22" s="10">
        <v>740</v>
      </c>
      <c r="E22" s="11">
        <v>1406000</v>
      </c>
      <c r="F22" s="11">
        <v>351500</v>
      </c>
      <c r="G22" s="10">
        <v>21090</v>
      </c>
      <c r="H22" s="9" t="s">
        <v>122</v>
      </c>
      <c r="I22" s="11">
        <v>1900</v>
      </c>
      <c r="J22" s="11">
        <v>1425</v>
      </c>
      <c r="K22" s="9" t="s">
        <v>114</v>
      </c>
    </row>
    <row r="23" spans="1:11" x14ac:dyDescent="0.3">
      <c r="A23" s="12">
        <v>21</v>
      </c>
      <c r="B23" s="12" t="s">
        <v>127</v>
      </c>
      <c r="C23" s="12" t="s">
        <v>125</v>
      </c>
      <c r="D23" s="13">
        <v>920</v>
      </c>
      <c r="E23" s="14">
        <v>1012000</v>
      </c>
      <c r="F23" s="14">
        <v>253000</v>
      </c>
      <c r="G23" s="13">
        <v>15180</v>
      </c>
      <c r="H23" s="12" t="s">
        <v>9</v>
      </c>
      <c r="I23" s="14">
        <v>1100</v>
      </c>
      <c r="J23" s="14">
        <v>825</v>
      </c>
      <c r="K23" s="12" t="s">
        <v>126</v>
      </c>
    </row>
    <row r="24" spans="1:11" x14ac:dyDescent="0.3">
      <c r="A24" s="9">
        <v>22</v>
      </c>
      <c r="B24" s="9" t="s">
        <v>117</v>
      </c>
      <c r="C24" s="9" t="s">
        <v>108</v>
      </c>
      <c r="D24" s="10">
        <v>570</v>
      </c>
      <c r="E24" s="11">
        <v>4047000</v>
      </c>
      <c r="F24" s="11">
        <v>1011750</v>
      </c>
      <c r="G24" s="10">
        <v>60705</v>
      </c>
      <c r="H24" s="9" t="s">
        <v>12</v>
      </c>
      <c r="I24" s="11">
        <v>7100</v>
      </c>
      <c r="J24" s="11">
        <v>5325</v>
      </c>
      <c r="K24" s="9" t="s">
        <v>110</v>
      </c>
    </row>
    <row r="25" spans="1:11" x14ac:dyDescent="0.3">
      <c r="A25" s="12">
        <v>23</v>
      </c>
      <c r="B25" s="12" t="s">
        <v>130</v>
      </c>
      <c r="C25" s="12" t="s">
        <v>113</v>
      </c>
      <c r="D25" s="13">
        <v>690</v>
      </c>
      <c r="E25" s="14">
        <v>2346000</v>
      </c>
      <c r="F25" s="14">
        <v>586500</v>
      </c>
      <c r="G25" s="13">
        <v>35190</v>
      </c>
      <c r="H25" s="12" t="s">
        <v>20</v>
      </c>
      <c r="I25" s="14">
        <v>3400</v>
      </c>
      <c r="J25" s="14">
        <v>2550</v>
      </c>
      <c r="K25" s="12" t="s">
        <v>114</v>
      </c>
    </row>
    <row r="26" spans="1:11" x14ac:dyDescent="0.3">
      <c r="A26" s="9">
        <v>24</v>
      </c>
      <c r="B26" s="9" t="s">
        <v>111</v>
      </c>
      <c r="C26" s="9" t="s">
        <v>131</v>
      </c>
      <c r="D26" s="10">
        <v>860</v>
      </c>
      <c r="E26" s="11">
        <v>1892000</v>
      </c>
      <c r="F26" s="11">
        <v>473000</v>
      </c>
      <c r="G26" s="10">
        <v>28380</v>
      </c>
      <c r="H26" s="9" t="s">
        <v>112</v>
      </c>
      <c r="I26" s="11">
        <v>2200</v>
      </c>
      <c r="J26" s="11">
        <v>1650</v>
      </c>
      <c r="K26" s="9" t="s">
        <v>132</v>
      </c>
    </row>
    <row r="27" spans="1:11" x14ac:dyDescent="0.3">
      <c r="A27" s="12">
        <v>25</v>
      </c>
      <c r="B27" s="12" t="s">
        <v>142</v>
      </c>
      <c r="C27" s="12" t="s">
        <v>128</v>
      </c>
      <c r="D27" s="13">
        <v>620</v>
      </c>
      <c r="E27" s="14">
        <v>2480000</v>
      </c>
      <c r="F27" s="14">
        <v>620000</v>
      </c>
      <c r="G27" s="13">
        <v>37200</v>
      </c>
      <c r="H27" s="12" t="s">
        <v>62</v>
      </c>
      <c r="I27" s="14">
        <v>4000</v>
      </c>
      <c r="J27" s="14">
        <v>3000</v>
      </c>
      <c r="K27" s="12" t="s">
        <v>129</v>
      </c>
    </row>
    <row r="28" spans="1:11" x14ac:dyDescent="0.3">
      <c r="A28" s="9">
        <v>26</v>
      </c>
      <c r="B28" s="9" t="s">
        <v>143</v>
      </c>
      <c r="C28" s="9" t="s">
        <v>133</v>
      </c>
      <c r="D28" s="10">
        <v>940</v>
      </c>
      <c r="E28" s="11">
        <v>5264000</v>
      </c>
      <c r="F28" s="11">
        <v>1316000</v>
      </c>
      <c r="G28" s="10">
        <v>78960</v>
      </c>
      <c r="H28" s="9" t="s">
        <v>144</v>
      </c>
      <c r="I28" s="11">
        <v>5600</v>
      </c>
      <c r="J28" s="11">
        <v>4200</v>
      </c>
      <c r="K28" s="9" t="s">
        <v>134</v>
      </c>
    </row>
    <row r="29" spans="1:11" x14ac:dyDescent="0.3">
      <c r="A29" s="12">
        <v>27</v>
      </c>
      <c r="B29" s="12" t="s">
        <v>138</v>
      </c>
      <c r="C29" s="12" t="s">
        <v>131</v>
      </c>
      <c r="D29" s="13">
        <v>950</v>
      </c>
      <c r="E29" s="14">
        <v>8360000</v>
      </c>
      <c r="F29" s="14">
        <v>2090000</v>
      </c>
      <c r="G29" s="13">
        <v>125400</v>
      </c>
      <c r="H29" s="12" t="s">
        <v>139</v>
      </c>
      <c r="I29" s="14">
        <v>8800</v>
      </c>
      <c r="J29" s="14">
        <v>6600</v>
      </c>
      <c r="K29" s="12" t="s">
        <v>132</v>
      </c>
    </row>
    <row r="30" spans="1:11" x14ac:dyDescent="0.3">
      <c r="A30" s="9">
        <v>28</v>
      </c>
      <c r="B30" s="9" t="s">
        <v>145</v>
      </c>
      <c r="C30" s="9" t="s">
        <v>121</v>
      </c>
      <c r="D30" s="10">
        <v>60</v>
      </c>
      <c r="E30" s="11">
        <v>408000</v>
      </c>
      <c r="F30" s="11">
        <v>102000</v>
      </c>
      <c r="G30" s="10">
        <v>6120</v>
      </c>
      <c r="H30" s="9" t="s">
        <v>30</v>
      </c>
      <c r="I30" s="11">
        <v>6800</v>
      </c>
      <c r="J30" s="11">
        <v>5100</v>
      </c>
      <c r="K30" s="9" t="s">
        <v>123</v>
      </c>
    </row>
    <row r="31" spans="1:11" x14ac:dyDescent="0.3">
      <c r="A31" s="12">
        <v>29</v>
      </c>
      <c r="B31" s="12" t="s">
        <v>142</v>
      </c>
      <c r="C31" s="12" t="s">
        <v>146</v>
      </c>
      <c r="D31" s="13">
        <v>160</v>
      </c>
      <c r="E31" s="14">
        <v>640000</v>
      </c>
      <c r="F31" s="14">
        <v>160000</v>
      </c>
      <c r="G31" s="13">
        <v>9600</v>
      </c>
      <c r="H31" s="12" t="s">
        <v>62</v>
      </c>
      <c r="I31" s="14">
        <v>4000</v>
      </c>
      <c r="J31" s="14">
        <v>3000</v>
      </c>
      <c r="K31" s="12" t="s">
        <v>147</v>
      </c>
    </row>
    <row r="32" spans="1:11" x14ac:dyDescent="0.3">
      <c r="A32" s="9">
        <v>30</v>
      </c>
      <c r="B32" s="9" t="s">
        <v>115</v>
      </c>
      <c r="C32" s="9" t="s">
        <v>108</v>
      </c>
      <c r="D32" s="10">
        <v>740</v>
      </c>
      <c r="E32" s="11">
        <v>5402000</v>
      </c>
      <c r="F32" s="11">
        <v>1350500</v>
      </c>
      <c r="G32" s="10">
        <v>81030</v>
      </c>
      <c r="H32" s="9" t="s">
        <v>116</v>
      </c>
      <c r="I32" s="11">
        <v>4500</v>
      </c>
      <c r="J32" s="11">
        <v>722</v>
      </c>
      <c r="K32" s="9" t="s">
        <v>110</v>
      </c>
    </row>
    <row r="33" spans="1:11" x14ac:dyDescent="0.3">
      <c r="A33" s="12">
        <v>31</v>
      </c>
      <c r="B33" s="12" t="s">
        <v>117</v>
      </c>
      <c r="C33" s="12" t="s">
        <v>140</v>
      </c>
      <c r="D33" s="13">
        <v>460</v>
      </c>
      <c r="E33" s="14">
        <v>3266000</v>
      </c>
      <c r="F33" s="14">
        <v>816500</v>
      </c>
      <c r="G33" s="13">
        <v>48990</v>
      </c>
      <c r="H33" s="12" t="s">
        <v>12</v>
      </c>
      <c r="I33" s="14">
        <v>7100</v>
      </c>
      <c r="J33" s="14">
        <v>5325</v>
      </c>
      <c r="K33" s="12" t="s">
        <v>141</v>
      </c>
    </row>
    <row r="34" spans="1:11" x14ac:dyDescent="0.3">
      <c r="A34" s="9">
        <v>32</v>
      </c>
      <c r="B34" s="9" t="s">
        <v>148</v>
      </c>
      <c r="C34" s="9" t="s">
        <v>113</v>
      </c>
      <c r="D34" s="10">
        <v>920</v>
      </c>
      <c r="E34" s="11">
        <v>2024000</v>
      </c>
      <c r="F34" s="11">
        <v>506000</v>
      </c>
      <c r="G34" s="10">
        <v>30360</v>
      </c>
      <c r="H34" s="9" t="s">
        <v>149</v>
      </c>
      <c r="I34" s="11">
        <v>2200</v>
      </c>
      <c r="J34" s="11">
        <v>1650</v>
      </c>
      <c r="K34" s="9" t="s">
        <v>114</v>
      </c>
    </row>
    <row r="35" spans="1:11" x14ac:dyDescent="0.3">
      <c r="A35" s="12">
        <v>33</v>
      </c>
      <c r="B35" s="12" t="s">
        <v>130</v>
      </c>
      <c r="C35" s="12" t="s">
        <v>118</v>
      </c>
      <c r="D35" s="13">
        <v>710</v>
      </c>
      <c r="E35" s="14">
        <v>6177000</v>
      </c>
      <c r="F35" s="14">
        <v>1544250</v>
      </c>
      <c r="G35" s="13">
        <v>92655</v>
      </c>
      <c r="H35" s="12" t="s">
        <v>20</v>
      </c>
      <c r="I35" s="14">
        <v>3400</v>
      </c>
      <c r="J35" s="14">
        <v>2550</v>
      </c>
      <c r="K35" s="12" t="s">
        <v>119</v>
      </c>
    </row>
    <row r="36" spans="1:11" x14ac:dyDescent="0.3">
      <c r="A36" s="9">
        <v>34</v>
      </c>
      <c r="B36" s="9" t="s">
        <v>138</v>
      </c>
      <c r="C36" s="9" t="s">
        <v>128</v>
      </c>
      <c r="D36" s="10">
        <v>630</v>
      </c>
      <c r="E36" s="11">
        <v>5481000</v>
      </c>
      <c r="F36" s="11">
        <v>1370250</v>
      </c>
      <c r="G36" s="10">
        <v>82215</v>
      </c>
      <c r="H36" s="9" t="s">
        <v>139</v>
      </c>
      <c r="I36" s="11">
        <v>8800</v>
      </c>
      <c r="J36" s="11">
        <v>6600</v>
      </c>
      <c r="K36" s="9" t="s">
        <v>129</v>
      </c>
    </row>
    <row r="37" spans="1:11" x14ac:dyDescent="0.3">
      <c r="A37" s="12">
        <v>35</v>
      </c>
      <c r="B37" s="12" t="s">
        <v>148</v>
      </c>
      <c r="C37" s="12" t="s">
        <v>146</v>
      </c>
      <c r="D37" s="13">
        <v>230</v>
      </c>
      <c r="E37" s="14">
        <v>506000</v>
      </c>
      <c r="F37" s="14">
        <v>126500</v>
      </c>
      <c r="G37" s="13">
        <v>7590</v>
      </c>
      <c r="H37" s="12" t="s">
        <v>149</v>
      </c>
      <c r="I37" s="14">
        <v>2200</v>
      </c>
      <c r="J37" s="14">
        <v>1650</v>
      </c>
      <c r="K37" s="12" t="s">
        <v>147</v>
      </c>
    </row>
    <row r="38" spans="1:11" x14ac:dyDescent="0.3">
      <c r="A38" s="9">
        <v>36</v>
      </c>
      <c r="B38" s="9" t="s">
        <v>145</v>
      </c>
      <c r="C38" s="9" t="s">
        <v>113</v>
      </c>
      <c r="D38" s="10">
        <v>560</v>
      </c>
      <c r="E38" s="11">
        <v>3808000</v>
      </c>
      <c r="F38" s="11">
        <v>952000</v>
      </c>
      <c r="G38" s="10">
        <v>57120</v>
      </c>
      <c r="H38" s="9" t="s">
        <v>30</v>
      </c>
      <c r="I38" s="11">
        <v>6800</v>
      </c>
      <c r="J38" s="11">
        <v>5100</v>
      </c>
      <c r="K38" s="9" t="s">
        <v>114</v>
      </c>
    </row>
    <row r="39" spans="1:11" x14ac:dyDescent="0.3">
      <c r="A39" s="12">
        <v>37</v>
      </c>
      <c r="B39" s="12" t="s">
        <v>150</v>
      </c>
      <c r="C39" s="12" t="s">
        <v>140</v>
      </c>
      <c r="D39" s="13">
        <v>250</v>
      </c>
      <c r="E39" s="14">
        <v>675000</v>
      </c>
      <c r="F39" s="14">
        <v>168750</v>
      </c>
      <c r="G39" s="13">
        <v>10125</v>
      </c>
      <c r="H39" s="12" t="s">
        <v>151</v>
      </c>
      <c r="I39" s="14">
        <v>2700</v>
      </c>
      <c r="J39" s="14">
        <v>2025</v>
      </c>
      <c r="K39" s="12" t="s">
        <v>141</v>
      </c>
    </row>
    <row r="40" spans="1:11" x14ac:dyDescent="0.3">
      <c r="A40" s="9">
        <v>38</v>
      </c>
      <c r="B40" s="9" t="s">
        <v>130</v>
      </c>
      <c r="C40" s="9" t="s">
        <v>113</v>
      </c>
      <c r="D40" s="10">
        <v>660</v>
      </c>
      <c r="E40" s="11">
        <v>2244000</v>
      </c>
      <c r="F40" s="11">
        <v>561000</v>
      </c>
      <c r="G40" s="10">
        <v>33660</v>
      </c>
      <c r="H40" s="9" t="s">
        <v>20</v>
      </c>
      <c r="I40" s="11">
        <v>3400</v>
      </c>
      <c r="J40" s="11">
        <v>2550</v>
      </c>
      <c r="K40" s="9" t="s">
        <v>114</v>
      </c>
    </row>
    <row r="41" spans="1:11" x14ac:dyDescent="0.3">
      <c r="A41" s="12">
        <v>39</v>
      </c>
      <c r="B41" s="12" t="s">
        <v>115</v>
      </c>
      <c r="C41" s="12" t="s">
        <v>146</v>
      </c>
      <c r="D41" s="13">
        <v>490</v>
      </c>
      <c r="E41" s="14">
        <v>3577000</v>
      </c>
      <c r="F41" s="14">
        <v>894250</v>
      </c>
      <c r="G41" s="13">
        <v>53655</v>
      </c>
      <c r="H41" s="12" t="s">
        <v>116</v>
      </c>
      <c r="I41" s="14">
        <v>4500</v>
      </c>
      <c r="J41" s="14">
        <v>722</v>
      </c>
      <c r="K41" s="12" t="s">
        <v>147</v>
      </c>
    </row>
    <row r="42" spans="1:11" x14ac:dyDescent="0.3">
      <c r="A42" s="9">
        <v>40</v>
      </c>
      <c r="B42" s="9" t="s">
        <v>143</v>
      </c>
      <c r="C42" s="9" t="s">
        <v>140</v>
      </c>
      <c r="D42" s="10">
        <v>530</v>
      </c>
      <c r="E42" s="11">
        <v>2968000</v>
      </c>
      <c r="F42" s="11">
        <v>742000</v>
      </c>
      <c r="G42" s="10">
        <v>44520</v>
      </c>
      <c r="H42" s="9" t="s">
        <v>144</v>
      </c>
      <c r="I42" s="11">
        <v>5600</v>
      </c>
      <c r="J42" s="11">
        <v>4200</v>
      </c>
      <c r="K42" s="9" t="s">
        <v>141</v>
      </c>
    </row>
    <row r="43" spans="1:11" x14ac:dyDescent="0.3">
      <c r="A43" s="12">
        <v>41</v>
      </c>
      <c r="B43" s="12" t="s">
        <v>115</v>
      </c>
      <c r="C43" s="12" t="s">
        <v>108</v>
      </c>
      <c r="D43" s="13">
        <v>630</v>
      </c>
      <c r="E43" s="14">
        <v>4599000</v>
      </c>
      <c r="F43" s="14">
        <v>1149750</v>
      </c>
      <c r="G43" s="13">
        <v>68985</v>
      </c>
      <c r="H43" s="12" t="s">
        <v>116</v>
      </c>
      <c r="I43" s="14">
        <v>4500</v>
      </c>
      <c r="J43" s="14">
        <v>722</v>
      </c>
      <c r="K43" s="12" t="s">
        <v>110</v>
      </c>
    </row>
    <row r="44" spans="1:11" x14ac:dyDescent="0.3">
      <c r="A44" s="9">
        <v>42</v>
      </c>
      <c r="B44" s="9" t="s">
        <v>138</v>
      </c>
      <c r="C44" s="9" t="s">
        <v>118</v>
      </c>
      <c r="D44" s="10">
        <v>20</v>
      </c>
      <c r="E44" s="11">
        <v>176000</v>
      </c>
      <c r="F44" s="11">
        <v>44000</v>
      </c>
      <c r="G44" s="10">
        <v>2640</v>
      </c>
      <c r="H44" s="9" t="s">
        <v>139</v>
      </c>
      <c r="I44" s="11">
        <v>8800</v>
      </c>
      <c r="J44" s="11">
        <v>6600</v>
      </c>
      <c r="K44" s="9" t="s">
        <v>119</v>
      </c>
    </row>
    <row r="45" spans="1:11" x14ac:dyDescent="0.3">
      <c r="A45" s="12">
        <v>43</v>
      </c>
      <c r="B45" s="12" t="s">
        <v>107</v>
      </c>
      <c r="C45" s="12" t="s">
        <v>131</v>
      </c>
      <c r="D45" s="13">
        <v>770</v>
      </c>
      <c r="E45" s="14">
        <v>1232000</v>
      </c>
      <c r="F45" s="14">
        <v>308000</v>
      </c>
      <c r="G45" s="13">
        <v>18480</v>
      </c>
      <c r="H45" s="12" t="s">
        <v>109</v>
      </c>
      <c r="I45" s="14">
        <v>1600</v>
      </c>
      <c r="J45" s="14">
        <v>1200</v>
      </c>
      <c r="K45" s="12" t="s">
        <v>132</v>
      </c>
    </row>
    <row r="46" spans="1:11" x14ac:dyDescent="0.3">
      <c r="A46" s="9">
        <v>44</v>
      </c>
      <c r="B46" s="9" t="s">
        <v>135</v>
      </c>
      <c r="C46" s="9" t="s">
        <v>108</v>
      </c>
      <c r="D46" s="10">
        <v>640</v>
      </c>
      <c r="E46" s="11">
        <v>5696000</v>
      </c>
      <c r="F46" s="11">
        <v>1424000</v>
      </c>
      <c r="G46" s="10">
        <v>85440</v>
      </c>
      <c r="H46" s="9" t="s">
        <v>136</v>
      </c>
      <c r="I46" s="11">
        <v>8900</v>
      </c>
      <c r="J46" s="11">
        <v>6675</v>
      </c>
      <c r="K46" s="9" t="s">
        <v>110</v>
      </c>
    </row>
    <row r="47" spans="1:11" x14ac:dyDescent="0.3">
      <c r="A47" s="12">
        <v>45</v>
      </c>
      <c r="B47" s="12" t="s">
        <v>142</v>
      </c>
      <c r="C47" s="12" t="s">
        <v>146</v>
      </c>
      <c r="D47" s="13">
        <v>990</v>
      </c>
      <c r="E47" s="14">
        <v>3960000</v>
      </c>
      <c r="F47" s="14">
        <v>990000</v>
      </c>
      <c r="G47" s="13">
        <v>59400</v>
      </c>
      <c r="H47" s="12" t="s">
        <v>62</v>
      </c>
      <c r="I47" s="14">
        <v>4000</v>
      </c>
      <c r="J47" s="14">
        <v>3000</v>
      </c>
      <c r="K47" s="12" t="s">
        <v>147</v>
      </c>
    </row>
    <row r="48" spans="1:11" x14ac:dyDescent="0.3">
      <c r="A48" s="9">
        <v>46</v>
      </c>
      <c r="B48" s="9" t="s">
        <v>142</v>
      </c>
      <c r="C48" s="9" t="s">
        <v>140</v>
      </c>
      <c r="D48" s="10">
        <v>150</v>
      </c>
      <c r="E48" s="11">
        <v>600000</v>
      </c>
      <c r="F48" s="11">
        <v>150000</v>
      </c>
      <c r="G48" s="10">
        <v>9000</v>
      </c>
      <c r="H48" s="9" t="s">
        <v>62</v>
      </c>
      <c r="I48" s="11">
        <v>4000</v>
      </c>
      <c r="J48" s="11">
        <v>3000</v>
      </c>
      <c r="K48" s="9" t="s">
        <v>141</v>
      </c>
    </row>
    <row r="49" spans="1:11" x14ac:dyDescent="0.3">
      <c r="A49" s="12">
        <v>47</v>
      </c>
      <c r="B49" s="12" t="s">
        <v>120</v>
      </c>
      <c r="C49" s="12" t="s">
        <v>108</v>
      </c>
      <c r="D49" s="13">
        <v>820</v>
      </c>
      <c r="E49" s="14">
        <v>1558000</v>
      </c>
      <c r="F49" s="14">
        <v>389500</v>
      </c>
      <c r="G49" s="13">
        <v>23370</v>
      </c>
      <c r="H49" s="12" t="s">
        <v>122</v>
      </c>
      <c r="I49" s="14">
        <v>1900</v>
      </c>
      <c r="J49" s="14">
        <v>1425</v>
      </c>
      <c r="K49" s="12" t="s">
        <v>110</v>
      </c>
    </row>
    <row r="50" spans="1:11" x14ac:dyDescent="0.3">
      <c r="A50" s="9">
        <v>48</v>
      </c>
      <c r="B50" s="9" t="s">
        <v>124</v>
      </c>
      <c r="C50" s="9" t="s">
        <v>128</v>
      </c>
      <c r="D50" s="10">
        <v>960</v>
      </c>
      <c r="E50" s="11">
        <v>2880000</v>
      </c>
      <c r="F50" s="11">
        <v>720000</v>
      </c>
      <c r="G50" s="10">
        <v>43200</v>
      </c>
      <c r="H50" s="9" t="s">
        <v>18</v>
      </c>
      <c r="I50" s="11">
        <v>3000</v>
      </c>
      <c r="J50" s="11">
        <v>2250</v>
      </c>
      <c r="K50" s="9" t="s">
        <v>129</v>
      </c>
    </row>
    <row r="51" spans="1:11" x14ac:dyDescent="0.3">
      <c r="A51" s="15">
        <v>49</v>
      </c>
      <c r="B51" s="15" t="s">
        <v>145</v>
      </c>
      <c r="C51" s="15" t="s">
        <v>133</v>
      </c>
      <c r="D51" s="16">
        <v>910</v>
      </c>
      <c r="E51" s="17">
        <v>6188000</v>
      </c>
      <c r="F51" s="17">
        <v>1547000</v>
      </c>
      <c r="G51" s="16">
        <v>92820</v>
      </c>
      <c r="H51" s="15" t="s">
        <v>30</v>
      </c>
      <c r="I51" s="17">
        <v>6800</v>
      </c>
      <c r="J51" s="17">
        <v>5100</v>
      </c>
      <c r="K51" s="15" t="s">
        <v>134</v>
      </c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400" r:id="rId1"/>
  <headerFooter>
    <oddHeader>&amp;L&amp;D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37"/>
  <sheetViews>
    <sheetView topLeftCell="A4" workbookViewId="0">
      <selection activeCell="R23" sqref="R23"/>
    </sheetView>
  </sheetViews>
  <sheetFormatPr defaultRowHeight="16.5" x14ac:dyDescent="0.3"/>
  <cols>
    <col min="1" max="1" width="11" bestFit="1" customWidth="1"/>
    <col min="2" max="2" width="11.125" bestFit="1" customWidth="1"/>
    <col min="3" max="3" width="9.375" customWidth="1"/>
    <col min="4" max="4" width="11.875" bestFit="1" customWidth="1"/>
    <col min="5" max="5" width="18.625" bestFit="1" customWidth="1"/>
    <col min="6" max="6" width="8.5" customWidth="1"/>
    <col min="7" max="7" width="9.75" customWidth="1"/>
    <col min="8" max="8" width="9.625" customWidth="1"/>
    <col min="9" max="9" width="13" bestFit="1" customWidth="1"/>
  </cols>
  <sheetData>
    <row r="1" spans="1:9" x14ac:dyDescent="0.3">
      <c r="A1" t="s">
        <v>73</v>
      </c>
      <c r="H1" s="18" t="s">
        <v>181</v>
      </c>
      <c r="I1" s="19">
        <v>44562</v>
      </c>
    </row>
    <row r="2" spans="1:9" x14ac:dyDescent="0.3">
      <c r="A2" s="20" t="s">
        <v>182</v>
      </c>
      <c r="B2" s="20" t="s">
        <v>183</v>
      </c>
      <c r="C2" s="20" t="s">
        <v>184</v>
      </c>
      <c r="D2" s="20" t="s">
        <v>185</v>
      </c>
      <c r="E2" s="20" t="s">
        <v>186</v>
      </c>
      <c r="F2" s="20" t="s">
        <v>187</v>
      </c>
      <c r="G2" s="21" t="s">
        <v>188</v>
      </c>
      <c r="H2" s="21" t="s">
        <v>189</v>
      </c>
      <c r="I2" s="21" t="s">
        <v>190</v>
      </c>
    </row>
    <row r="3" spans="1:9" x14ac:dyDescent="0.3">
      <c r="A3" s="20" t="s">
        <v>154</v>
      </c>
      <c r="B3" s="22">
        <v>24211</v>
      </c>
      <c r="C3" s="20" t="s">
        <v>191</v>
      </c>
      <c r="D3" s="23">
        <v>2500000</v>
      </c>
      <c r="E3" s="24">
        <v>20</v>
      </c>
      <c r="F3" s="25">
        <v>0.05</v>
      </c>
      <c r="G3" s="20" t="str">
        <f>IF(AND(YEAR($I$1)-YEAR($B3)&gt;=25,$D3&lt;3000000),"적격",IF(AND(YEAR($I$1)-YEAR($B3)&gt;=35,$D3&lt;50000000),"보류","자격미달"))</f>
        <v>적격</v>
      </c>
      <c r="H3" s="26" t="str">
        <f>VLOOKUP(PMT($F3/12,$E3,-$D3),$A$32:$B$35,2)</f>
        <v>보통</v>
      </c>
      <c r="I3" s="20" t="str" cm="1">
        <f t="array" ref="I3">fn담보여부(D3,E3)</f>
        <v/>
      </c>
    </row>
    <row r="4" spans="1:9" x14ac:dyDescent="0.3">
      <c r="A4" s="20" t="s">
        <v>155</v>
      </c>
      <c r="B4" s="22">
        <v>35347</v>
      </c>
      <c r="C4" s="20" t="s">
        <v>192</v>
      </c>
      <c r="D4" s="23">
        <v>3500000</v>
      </c>
      <c r="E4" s="24">
        <v>40</v>
      </c>
      <c r="F4" s="25">
        <v>0.02</v>
      </c>
      <c r="G4" s="20" t="str">
        <f t="shared" ref="G4:G28" si="0">IF(AND(YEAR($I$1)-YEAR($B4)&gt;=25,$D4&lt;3000000),"적격",IF(AND(YEAR($I$1)-YEAR($B4)&gt;=35,$D4&lt;50000000),"보류","자격미달"))</f>
        <v>자격미달</v>
      </c>
      <c r="H4" s="26" t="str">
        <f>VLOOKUP(PMT($F4/12,$E4,-$D4),$A$32:$B$35,2)</f>
        <v>적음</v>
      </c>
      <c r="I4" s="20" t="str" cm="1">
        <f t="array" ref="I4">fn담보여부(D4,E4)</f>
        <v/>
      </c>
    </row>
    <row r="5" spans="1:9" x14ac:dyDescent="0.3">
      <c r="A5" s="20" t="s">
        <v>156</v>
      </c>
      <c r="B5" s="22">
        <v>24624</v>
      </c>
      <c r="C5" s="20" t="s">
        <v>193</v>
      </c>
      <c r="D5" s="23">
        <v>50000000</v>
      </c>
      <c r="E5" s="24">
        <v>60</v>
      </c>
      <c r="F5" s="25">
        <v>0.05</v>
      </c>
      <c r="G5" s="20" t="str">
        <f t="shared" si="0"/>
        <v>자격미달</v>
      </c>
      <c r="H5" s="26" t="str">
        <f t="shared" ref="H5:H28" si="1">VLOOKUP(PMT($F5/12,$E5,-$D5),$A$32:$B$35,2)</f>
        <v>많음</v>
      </c>
      <c r="I5" s="20" t="str" cm="1">
        <f t="array" ref="I5">fn담보여부(D5,E5)</f>
        <v>필수</v>
      </c>
    </row>
    <row r="6" spans="1:9" x14ac:dyDescent="0.3">
      <c r="A6" s="20" t="s">
        <v>157</v>
      </c>
      <c r="B6" s="22">
        <v>27615</v>
      </c>
      <c r="C6" s="20" t="s">
        <v>192</v>
      </c>
      <c r="D6" s="23">
        <v>9000000</v>
      </c>
      <c r="E6" s="24">
        <v>50</v>
      </c>
      <c r="F6" s="25">
        <v>0.04</v>
      </c>
      <c r="G6" s="20" t="str">
        <f t="shared" si="0"/>
        <v>보류</v>
      </c>
      <c r="H6" s="26" t="str">
        <f t="shared" si="1"/>
        <v>보통</v>
      </c>
      <c r="I6" s="20" t="str" cm="1">
        <f t="array" ref="I6">fn담보여부(D6,E6)</f>
        <v/>
      </c>
    </row>
    <row r="7" spans="1:9" x14ac:dyDescent="0.3">
      <c r="A7" s="20" t="s">
        <v>158</v>
      </c>
      <c r="B7" s="22">
        <v>34500</v>
      </c>
      <c r="C7" s="20" t="s">
        <v>194</v>
      </c>
      <c r="D7" s="23">
        <v>2100000</v>
      </c>
      <c r="E7" s="24">
        <v>50</v>
      </c>
      <c r="F7" s="25">
        <v>0.02</v>
      </c>
      <c r="G7" s="20" t="str">
        <f t="shared" si="0"/>
        <v>적격</v>
      </c>
      <c r="H7" s="26" t="str">
        <f t="shared" si="1"/>
        <v>적음</v>
      </c>
      <c r="I7" s="20" t="str" cm="1">
        <f t="array" ref="I7">fn담보여부(D7,E7)</f>
        <v/>
      </c>
    </row>
    <row r="8" spans="1:9" x14ac:dyDescent="0.3">
      <c r="A8" s="20" t="s">
        <v>159</v>
      </c>
      <c r="B8" s="22">
        <v>34321</v>
      </c>
      <c r="C8" s="20" t="s">
        <v>194</v>
      </c>
      <c r="D8" s="23">
        <v>6000000</v>
      </c>
      <c r="E8" s="24">
        <v>70</v>
      </c>
      <c r="F8" s="25">
        <v>0.03</v>
      </c>
      <c r="G8" s="20" t="str">
        <f t="shared" si="0"/>
        <v>자격미달</v>
      </c>
      <c r="H8" s="26" t="str">
        <f t="shared" si="1"/>
        <v>적음</v>
      </c>
      <c r="I8" s="20" t="str" cm="1">
        <f t="array" ref="I8">fn담보여부(D8,E8)</f>
        <v/>
      </c>
    </row>
    <row r="9" spans="1:9" x14ac:dyDescent="0.3">
      <c r="A9" s="20" t="s">
        <v>160</v>
      </c>
      <c r="B9" s="22">
        <v>37594</v>
      </c>
      <c r="C9" s="20" t="s">
        <v>195</v>
      </c>
      <c r="D9" s="23">
        <v>13900000</v>
      </c>
      <c r="E9" s="24">
        <v>80</v>
      </c>
      <c r="F9" s="25">
        <v>0.05</v>
      </c>
      <c r="G9" s="20" t="str">
        <f t="shared" si="0"/>
        <v>자격미달</v>
      </c>
      <c r="H9" s="26" t="str">
        <f t="shared" si="1"/>
        <v>보통</v>
      </c>
      <c r="I9" s="20" t="str" cm="1">
        <f t="array" ref="I9">fn담보여부(D9,E9)</f>
        <v>보류</v>
      </c>
    </row>
    <row r="10" spans="1:9" x14ac:dyDescent="0.3">
      <c r="A10" s="20" t="s">
        <v>161</v>
      </c>
      <c r="B10" s="22">
        <v>29167</v>
      </c>
      <c r="C10" s="20" t="s">
        <v>196</v>
      </c>
      <c r="D10" s="23">
        <v>2500000</v>
      </c>
      <c r="E10" s="24">
        <v>80</v>
      </c>
      <c r="F10" s="25">
        <v>0.03</v>
      </c>
      <c r="G10" s="20" t="str">
        <f t="shared" si="0"/>
        <v>적격</v>
      </c>
      <c r="H10" s="26" t="str">
        <f t="shared" si="1"/>
        <v>적음</v>
      </c>
      <c r="I10" s="20" t="str" cm="1">
        <f t="array" ref="I10">fn담보여부(D10,E10)</f>
        <v/>
      </c>
    </row>
    <row r="11" spans="1:9" x14ac:dyDescent="0.3">
      <c r="A11" s="20" t="s">
        <v>162</v>
      </c>
      <c r="B11" s="22">
        <v>30538</v>
      </c>
      <c r="C11" s="20" t="s">
        <v>191</v>
      </c>
      <c r="D11" s="23">
        <v>80000000</v>
      </c>
      <c r="E11" s="24">
        <v>100</v>
      </c>
      <c r="F11" s="25">
        <v>0.05</v>
      </c>
      <c r="G11" s="20" t="str">
        <f t="shared" si="0"/>
        <v>자격미달</v>
      </c>
      <c r="H11" s="26" t="str">
        <f t="shared" si="1"/>
        <v>많음</v>
      </c>
      <c r="I11" s="20" t="str" cm="1">
        <f t="array" ref="I11">fn담보여부(D11,E11)</f>
        <v>보류</v>
      </c>
    </row>
    <row r="12" spans="1:9" x14ac:dyDescent="0.3">
      <c r="A12" s="20" t="s">
        <v>163</v>
      </c>
      <c r="B12" s="22">
        <v>28585</v>
      </c>
      <c r="C12" s="20" t="s">
        <v>193</v>
      </c>
      <c r="D12" s="23">
        <v>40000000</v>
      </c>
      <c r="E12" s="24">
        <v>50</v>
      </c>
      <c r="F12" s="25">
        <v>0.04</v>
      </c>
      <c r="G12" s="20" t="str">
        <f t="shared" si="0"/>
        <v>보류</v>
      </c>
      <c r="H12" s="26" t="str">
        <f t="shared" si="1"/>
        <v>많음</v>
      </c>
      <c r="I12" s="20" t="str" cm="1">
        <f t="array" ref="I12">fn담보여부(D12,E12)</f>
        <v>보류</v>
      </c>
    </row>
    <row r="13" spans="1:9" x14ac:dyDescent="0.3">
      <c r="A13" s="20" t="s">
        <v>164</v>
      </c>
      <c r="B13" s="22">
        <v>24237</v>
      </c>
      <c r="C13" s="20" t="s">
        <v>196</v>
      </c>
      <c r="D13" s="23">
        <v>8000000</v>
      </c>
      <c r="E13" s="24">
        <v>20</v>
      </c>
      <c r="F13" s="25">
        <v>0.05</v>
      </c>
      <c r="G13" s="20" t="str">
        <f t="shared" si="0"/>
        <v>보류</v>
      </c>
      <c r="H13" s="26" t="str">
        <f t="shared" si="1"/>
        <v>보통</v>
      </c>
      <c r="I13" s="20" t="str" cm="1">
        <f t="array" ref="I13">fn담보여부(D13,E13)</f>
        <v/>
      </c>
    </row>
    <row r="14" spans="1:9" x14ac:dyDescent="0.3">
      <c r="A14" s="20" t="s">
        <v>165</v>
      </c>
      <c r="B14" s="22">
        <v>22178</v>
      </c>
      <c r="C14" s="20" t="s">
        <v>195</v>
      </c>
      <c r="D14" s="23">
        <v>30000000</v>
      </c>
      <c r="E14" s="24">
        <v>10</v>
      </c>
      <c r="F14" s="25">
        <v>0.03</v>
      </c>
      <c r="G14" s="20" t="str">
        <f t="shared" si="0"/>
        <v>보류</v>
      </c>
      <c r="H14" s="26" t="str">
        <f t="shared" si="1"/>
        <v>가계부담</v>
      </c>
      <c r="I14" s="20" t="str" cm="1">
        <f t="array" ref="I14">fn담보여부(D14,E14)</f>
        <v>보류</v>
      </c>
    </row>
    <row r="15" spans="1:9" x14ac:dyDescent="0.3">
      <c r="A15" s="20" t="s">
        <v>166</v>
      </c>
      <c r="B15" s="22">
        <v>27131</v>
      </c>
      <c r="C15" s="20" t="s">
        <v>195</v>
      </c>
      <c r="D15" s="23">
        <v>25000000</v>
      </c>
      <c r="E15" s="24">
        <v>60</v>
      </c>
      <c r="F15" s="25">
        <v>0.04</v>
      </c>
      <c r="G15" s="20" t="str">
        <f t="shared" si="0"/>
        <v>보류</v>
      </c>
      <c r="H15" s="26" t="str">
        <f t="shared" si="1"/>
        <v>보통</v>
      </c>
      <c r="I15" s="20" t="str" cm="1">
        <f t="array" ref="I15">fn담보여부(D15,E15)</f>
        <v>보류</v>
      </c>
    </row>
    <row r="16" spans="1:9" x14ac:dyDescent="0.3">
      <c r="A16" s="20" t="s">
        <v>167</v>
      </c>
      <c r="B16" s="22">
        <v>32703</v>
      </c>
      <c r="C16" s="20" t="s">
        <v>196</v>
      </c>
      <c r="D16" s="23">
        <v>70000000</v>
      </c>
      <c r="E16" s="24">
        <v>70</v>
      </c>
      <c r="F16" s="25">
        <v>0.04</v>
      </c>
      <c r="G16" s="20" t="str">
        <f t="shared" si="0"/>
        <v>자격미달</v>
      </c>
      <c r="H16" s="26" t="str">
        <f t="shared" si="1"/>
        <v>가계부담</v>
      </c>
      <c r="I16" s="20" t="str" cm="1">
        <f t="array" ref="I16">fn담보여부(D16,E16)</f>
        <v>필수</v>
      </c>
    </row>
    <row r="17" spans="1:9" x14ac:dyDescent="0.3">
      <c r="A17" s="20" t="s">
        <v>168</v>
      </c>
      <c r="B17" s="22">
        <v>36515</v>
      </c>
      <c r="C17" s="20" t="s">
        <v>196</v>
      </c>
      <c r="D17" s="23">
        <v>16500000</v>
      </c>
      <c r="E17" s="24">
        <v>20</v>
      </c>
      <c r="F17" s="25">
        <v>0.02</v>
      </c>
      <c r="G17" s="20" t="str">
        <f t="shared" si="0"/>
        <v>자격미달</v>
      </c>
      <c r="H17" s="26" t="str">
        <f t="shared" si="1"/>
        <v>많음</v>
      </c>
      <c r="I17" s="20" t="str" cm="1">
        <f t="array" ref="I17">fn담보여부(D17,E17)</f>
        <v>보류</v>
      </c>
    </row>
    <row r="18" spans="1:9" x14ac:dyDescent="0.3">
      <c r="A18" s="20" t="s">
        <v>169</v>
      </c>
      <c r="B18" s="22">
        <v>25788</v>
      </c>
      <c r="C18" s="20" t="s">
        <v>194</v>
      </c>
      <c r="D18" s="23">
        <v>73200000</v>
      </c>
      <c r="E18" s="24">
        <v>90</v>
      </c>
      <c r="F18" s="25">
        <v>0.02</v>
      </c>
      <c r="G18" s="20" t="str">
        <f t="shared" si="0"/>
        <v>자격미달</v>
      </c>
      <c r="H18" s="26" t="str">
        <f t="shared" si="1"/>
        <v>많음</v>
      </c>
      <c r="I18" s="20" t="str" cm="1">
        <f t="array" ref="I18">fn담보여부(D18,E18)</f>
        <v>보류</v>
      </c>
    </row>
    <row r="19" spans="1:9" x14ac:dyDescent="0.3">
      <c r="A19" s="20" t="s">
        <v>170</v>
      </c>
      <c r="B19" s="22">
        <v>37400</v>
      </c>
      <c r="C19" s="20" t="s">
        <v>192</v>
      </c>
      <c r="D19" s="23">
        <v>90000000</v>
      </c>
      <c r="E19" s="24">
        <v>60</v>
      </c>
      <c r="F19" s="25">
        <v>0.02</v>
      </c>
      <c r="G19" s="20" t="str">
        <f t="shared" si="0"/>
        <v>자격미달</v>
      </c>
      <c r="H19" s="26" t="str">
        <f t="shared" si="1"/>
        <v>가계부담</v>
      </c>
      <c r="I19" s="20" t="str" cm="1">
        <f t="array" ref="I19">fn담보여부(D19,E19)</f>
        <v>필수</v>
      </c>
    </row>
    <row r="20" spans="1:9" x14ac:dyDescent="0.3">
      <c r="A20" s="20" t="s">
        <v>171</v>
      </c>
      <c r="B20" s="22">
        <v>28499</v>
      </c>
      <c r="C20" s="20" t="s">
        <v>191</v>
      </c>
      <c r="D20" s="23">
        <v>2500000</v>
      </c>
      <c r="E20" s="24">
        <v>90</v>
      </c>
      <c r="F20" s="25">
        <v>0.04</v>
      </c>
      <c r="G20" s="20" t="str">
        <f t="shared" si="0"/>
        <v>적격</v>
      </c>
      <c r="H20" s="26" t="str">
        <f t="shared" si="1"/>
        <v>적음</v>
      </c>
      <c r="I20" s="20" t="str" cm="1">
        <f t="array" ref="I20">fn담보여부(D20,E20)</f>
        <v/>
      </c>
    </row>
    <row r="21" spans="1:9" x14ac:dyDescent="0.3">
      <c r="A21" s="20" t="s">
        <v>172</v>
      </c>
      <c r="B21" s="22">
        <v>32425</v>
      </c>
      <c r="C21" s="20" t="s">
        <v>195</v>
      </c>
      <c r="D21" s="23">
        <v>75000000</v>
      </c>
      <c r="E21" s="24">
        <v>40</v>
      </c>
      <c r="F21" s="25">
        <v>0.05</v>
      </c>
      <c r="G21" s="20" t="str">
        <f>IF(AND(YEAR($I$1)-YEAR($B21)&gt;=25,$D21&lt;3000000),"적격",IF(AND(YEAR($I$1)-YEAR($B21)&gt;=35,$D21&lt;50000000),"보류","자격미달"))</f>
        <v>자격미달</v>
      </c>
      <c r="H21" s="26" t="str">
        <f>VLOOKUP(PMT($F21/12,$E21,-$D21),$A$32:$B$35,2)</f>
        <v>가계부담</v>
      </c>
      <c r="I21" s="20" t="str" cm="1">
        <f t="array" ref="I21">fn담보여부(D21,E21)</f>
        <v>필수</v>
      </c>
    </row>
    <row r="22" spans="1:9" x14ac:dyDescent="0.3">
      <c r="A22" s="20" t="s">
        <v>173</v>
      </c>
      <c r="B22" s="22">
        <v>28634</v>
      </c>
      <c r="C22" s="20" t="s">
        <v>195</v>
      </c>
      <c r="D22" s="23">
        <v>50000000</v>
      </c>
      <c r="E22" s="24">
        <v>100</v>
      </c>
      <c r="F22" s="25">
        <v>0.02</v>
      </c>
      <c r="G22" s="20" t="str">
        <f t="shared" si="0"/>
        <v>자격미달</v>
      </c>
      <c r="H22" s="26" t="str">
        <f t="shared" si="1"/>
        <v>많음</v>
      </c>
      <c r="I22" s="20" t="str" cm="1">
        <f t="array" ref="I22">fn담보여부(D22,E22)</f>
        <v>보류</v>
      </c>
    </row>
    <row r="23" spans="1:9" x14ac:dyDescent="0.3">
      <c r="A23" s="20" t="s">
        <v>174</v>
      </c>
      <c r="B23" s="22">
        <v>25352</v>
      </c>
      <c r="C23" s="20" t="s">
        <v>191</v>
      </c>
      <c r="D23" s="23">
        <v>10600000</v>
      </c>
      <c r="E23" s="24">
        <v>30</v>
      </c>
      <c r="F23" s="25">
        <v>0.02</v>
      </c>
      <c r="G23" s="20" t="str">
        <f t="shared" si="0"/>
        <v>보류</v>
      </c>
      <c r="H23" s="26" t="str">
        <f t="shared" si="1"/>
        <v>보통</v>
      </c>
      <c r="I23" s="20" t="str" cm="1">
        <f t="array" ref="I23">fn담보여부(D23,E23)</f>
        <v>보류</v>
      </c>
    </row>
    <row r="24" spans="1:9" x14ac:dyDescent="0.3">
      <c r="A24" s="20" t="s">
        <v>175</v>
      </c>
      <c r="B24" s="22">
        <v>27826</v>
      </c>
      <c r="C24" s="20" t="s">
        <v>191</v>
      </c>
      <c r="D24" s="23">
        <v>30000000</v>
      </c>
      <c r="E24" s="24">
        <v>60</v>
      </c>
      <c r="F24" s="25">
        <v>0.02</v>
      </c>
      <c r="G24" s="20" t="str">
        <f t="shared" si="0"/>
        <v>보류</v>
      </c>
      <c r="H24" s="26" t="str">
        <f t="shared" si="1"/>
        <v>많음</v>
      </c>
      <c r="I24" s="20" t="str" cm="1">
        <f t="array" ref="I24">fn담보여부(D24,E24)</f>
        <v>보류</v>
      </c>
    </row>
    <row r="25" spans="1:9" x14ac:dyDescent="0.3">
      <c r="A25" s="20" t="s">
        <v>176</v>
      </c>
      <c r="B25" s="22">
        <v>22352</v>
      </c>
      <c r="C25" s="20" t="s">
        <v>196</v>
      </c>
      <c r="D25" s="23">
        <v>2000000</v>
      </c>
      <c r="E25" s="24">
        <v>30</v>
      </c>
      <c r="F25" s="25">
        <v>0.05</v>
      </c>
      <c r="G25" s="20" t="str">
        <f t="shared" si="0"/>
        <v>적격</v>
      </c>
      <c r="H25" s="26" t="str">
        <f t="shared" si="1"/>
        <v>적음</v>
      </c>
      <c r="I25" s="20" t="str" cm="1">
        <f t="array" ref="I25">fn담보여부(D25,E25)</f>
        <v/>
      </c>
    </row>
    <row r="26" spans="1:9" x14ac:dyDescent="0.3">
      <c r="A26" s="20" t="s">
        <v>177</v>
      </c>
      <c r="B26" s="22">
        <v>29100</v>
      </c>
      <c r="C26" s="20" t="s">
        <v>195</v>
      </c>
      <c r="D26" s="23">
        <v>91400000</v>
      </c>
      <c r="E26" s="24">
        <v>40</v>
      </c>
      <c r="F26" s="25">
        <v>0.02</v>
      </c>
      <c r="G26" s="20" t="str">
        <f t="shared" si="0"/>
        <v>자격미달</v>
      </c>
      <c r="H26" s="26" t="str">
        <f t="shared" si="1"/>
        <v>가계부담</v>
      </c>
      <c r="I26" s="20" t="str" cm="1">
        <f t="array" ref="I26">fn담보여부(D26,E26)</f>
        <v>필수</v>
      </c>
    </row>
    <row r="27" spans="1:9" x14ac:dyDescent="0.3">
      <c r="A27" s="20" t="s">
        <v>178</v>
      </c>
      <c r="B27" s="22">
        <v>25397</v>
      </c>
      <c r="C27" s="20" t="s">
        <v>193</v>
      </c>
      <c r="D27" s="23">
        <v>30000000</v>
      </c>
      <c r="E27" s="24">
        <v>90</v>
      </c>
      <c r="F27" s="25">
        <v>0.03</v>
      </c>
      <c r="G27" s="20" t="str">
        <f t="shared" si="0"/>
        <v>보류</v>
      </c>
      <c r="H27" s="26" t="str">
        <f t="shared" si="1"/>
        <v>보통</v>
      </c>
      <c r="I27" s="20" t="str" cm="1">
        <f t="array" ref="I27">fn담보여부(D27,E27)</f>
        <v>보류</v>
      </c>
    </row>
    <row r="28" spans="1:9" x14ac:dyDescent="0.3">
      <c r="A28" s="20" t="s">
        <v>179</v>
      </c>
      <c r="B28" s="22">
        <v>36951</v>
      </c>
      <c r="C28" s="20" t="s">
        <v>194</v>
      </c>
      <c r="D28" s="23">
        <v>1000000</v>
      </c>
      <c r="E28" s="24">
        <v>20</v>
      </c>
      <c r="F28" s="25">
        <v>0.05</v>
      </c>
      <c r="G28" s="20" t="str">
        <f t="shared" si="0"/>
        <v>자격미달</v>
      </c>
      <c r="H28" s="26" t="str">
        <f t="shared" si="1"/>
        <v>적음</v>
      </c>
      <c r="I28" s="20" t="str" cm="1">
        <f t="array" ref="I28">fn담보여부(D28,E28)</f>
        <v/>
      </c>
    </row>
    <row r="30" spans="1:9" x14ac:dyDescent="0.3">
      <c r="A30" t="s">
        <v>197</v>
      </c>
      <c r="D30" t="s">
        <v>198</v>
      </c>
      <c r="G30" t="s">
        <v>199</v>
      </c>
    </row>
    <row r="31" spans="1:9" x14ac:dyDescent="0.3">
      <c r="A31" s="20" t="s">
        <v>200</v>
      </c>
      <c r="B31" s="20" t="s">
        <v>189</v>
      </c>
      <c r="D31" s="20" t="s">
        <v>184</v>
      </c>
      <c r="E31" s="21" t="s">
        <v>201</v>
      </c>
      <c r="G31" s="20" t="s">
        <v>202</v>
      </c>
      <c r="H31" s="20" t="s">
        <v>203</v>
      </c>
      <c r="I31" s="21" t="s">
        <v>204</v>
      </c>
    </row>
    <row r="32" spans="1:9" x14ac:dyDescent="0.3">
      <c r="A32" s="23">
        <v>0</v>
      </c>
      <c r="B32" s="20" t="s">
        <v>205</v>
      </c>
      <c r="D32" s="20" t="s">
        <v>196</v>
      </c>
      <c r="E32" s="24" cm="1">
        <f t="array" ref="E32">_xlfn.RANK.EQ(MAX(IF(($C$3:$C$28=$D32),($C$3:$C$28=$D32)*($D$3:$D$28))),$D$3:$D$28)</f>
        <v>6</v>
      </c>
      <c r="G32" s="20" t="s">
        <v>206</v>
      </c>
      <c r="H32" s="20" t="s">
        <v>207</v>
      </c>
      <c r="I32" s="27">
        <f t="array" ref="I32">SUM(IF(LEFT($C$3:$C$28,1)=$G32,(LEFT($C$3:$C$28,1)=$G32)*($D$3:$D$28)))</f>
        <v>224600000</v>
      </c>
    </row>
    <row r="33" spans="1:9" x14ac:dyDescent="0.3">
      <c r="A33" s="23">
        <v>100000</v>
      </c>
      <c r="B33" s="20" t="s">
        <v>208</v>
      </c>
      <c r="D33" s="20" t="s">
        <v>191</v>
      </c>
      <c r="E33" s="24" cm="1">
        <f t="array" ref="E33">_xlfn.RANK.EQ(MAX(IF(($C$3:$C$28=$D33),($C$3:$C$28=$D33)*($D$3:$D$28))),$D$3:$D$28)</f>
        <v>3</v>
      </c>
      <c r="G33" s="20" t="s">
        <v>209</v>
      </c>
      <c r="H33" s="20" t="s">
        <v>210</v>
      </c>
      <c r="I33" s="27">
        <f t="array" ref="I33">SUM(IF(LEFT($C$3:$C$28,1)=$G33,(LEFT($C$3:$C$28,1)=$G33)*($D$3:$D$28)))</f>
        <v>367600000</v>
      </c>
    </row>
    <row r="34" spans="1:9" x14ac:dyDescent="0.3">
      <c r="A34" s="23">
        <v>500000</v>
      </c>
      <c r="B34" s="20" t="s">
        <v>211</v>
      </c>
      <c r="D34" s="20" t="s">
        <v>195</v>
      </c>
      <c r="E34" s="24" cm="1">
        <f t="array" ref="E34">_xlfn.RANK.EQ(MAX(IF(($C$3:$C$28=$D34),($C$3:$C$28=$D34)*($D$3:$D$28))),$D$3:$D$28)</f>
        <v>1</v>
      </c>
      <c r="G34" s="20" t="s">
        <v>212</v>
      </c>
      <c r="H34" s="20" t="s">
        <v>213</v>
      </c>
      <c r="I34" s="27">
        <f t="array" ref="I34">SUM(IF(LEFT($C$3:$C$28,1)=$G34,(LEFT($C$3:$C$28,1)=$G34)*($D$3:$D$28)))</f>
        <v>222500000</v>
      </c>
    </row>
    <row r="35" spans="1:9" x14ac:dyDescent="0.3">
      <c r="A35" s="23">
        <v>1000000</v>
      </c>
      <c r="B35" s="20" t="s">
        <v>189</v>
      </c>
      <c r="D35" s="20" t="s">
        <v>194</v>
      </c>
      <c r="E35" s="24" cm="1">
        <f t="array" ref="E35">_xlfn.RANK.EQ(MAX(IF(($C$3:$C$28=$D35),($C$3:$C$28=$D35)*($D$3:$D$28))),$D$3:$D$28)</f>
        <v>5</v>
      </c>
    </row>
    <row r="36" spans="1:9" x14ac:dyDescent="0.3">
      <c r="D36" s="20" t="s">
        <v>192</v>
      </c>
      <c r="E36" s="24" cm="1">
        <f t="array" ref="E36">_xlfn.RANK.EQ(MAX(IF(($C$3:$C$28=$D36),($C$3:$C$28=$D36)*($D$3:$D$28))),$D$3:$D$28)</f>
        <v>2</v>
      </c>
    </row>
    <row r="37" spans="1:9" x14ac:dyDescent="0.3">
      <c r="D37" s="20" t="s">
        <v>193</v>
      </c>
      <c r="E37" s="24" cm="1">
        <f t="array" ref="E37">_xlfn.RANK.EQ(MAX(IF(($C$3:$C$28=$D37),($C$3:$C$28=$D37)*($D$3:$D$28))),$D$3:$D$28)</f>
        <v>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3:F20"/>
  <sheetViews>
    <sheetView tabSelected="1" workbookViewId="0">
      <selection activeCell="K29" sqref="K29"/>
    </sheetView>
  </sheetViews>
  <sheetFormatPr defaultRowHeight="16.5" x14ac:dyDescent="0.3"/>
  <cols>
    <col min="2" max="2" width="15.5" bestFit="1" customWidth="1"/>
    <col min="3" max="3" width="11" bestFit="1" customWidth="1"/>
    <col min="4" max="5" width="8.375" bestFit="1" customWidth="1"/>
    <col min="6" max="6" width="9.5" bestFit="1" customWidth="1"/>
    <col min="7" max="7" width="7.375" bestFit="1" customWidth="1"/>
    <col min="8" max="19" width="11.25" bestFit="1" customWidth="1"/>
    <col min="20" max="20" width="7.375" bestFit="1" customWidth="1"/>
  </cols>
  <sheetData>
    <row r="3" spans="2:6" x14ac:dyDescent="0.3">
      <c r="B3" s="36" t="s">
        <v>331</v>
      </c>
      <c r="D3" s="36" t="s">
        <v>332</v>
      </c>
    </row>
    <row r="4" spans="2:6" x14ac:dyDescent="0.3">
      <c r="B4" s="36" t="s">
        <v>333</v>
      </c>
      <c r="C4" s="36" t="s">
        <v>334</v>
      </c>
      <c r="D4" t="s">
        <v>320</v>
      </c>
      <c r="E4" t="s">
        <v>321</v>
      </c>
      <c r="F4" t="s">
        <v>322</v>
      </c>
    </row>
    <row r="5" spans="2:6" x14ac:dyDescent="0.3">
      <c r="B5" t="s">
        <v>323</v>
      </c>
      <c r="D5" s="37"/>
      <c r="E5" s="37"/>
      <c r="F5" s="37"/>
    </row>
    <row r="6" spans="2:6" x14ac:dyDescent="0.3">
      <c r="C6" t="s">
        <v>326</v>
      </c>
      <c r="D6" s="37">
        <v>3.4257748776508973E-2</v>
      </c>
      <c r="E6" s="37">
        <v>0</v>
      </c>
      <c r="F6" s="37">
        <v>3.4257748776508973E-2</v>
      </c>
    </row>
    <row r="7" spans="2:6" x14ac:dyDescent="0.3">
      <c r="C7" t="s">
        <v>327</v>
      </c>
      <c r="D7" s="37">
        <v>2.936378466557912E-2</v>
      </c>
      <c r="E7" s="37">
        <v>0</v>
      </c>
      <c r="F7" s="37">
        <v>2.936378466557912E-2</v>
      </c>
    </row>
    <row r="8" spans="2:6" x14ac:dyDescent="0.3">
      <c r="C8" t="s">
        <v>328</v>
      </c>
      <c r="D8" s="37">
        <v>0.10277324632952692</v>
      </c>
      <c r="E8" s="37">
        <v>6.3621533442088096E-2</v>
      </c>
      <c r="F8" s="37">
        <v>0.16639477977161501</v>
      </c>
    </row>
    <row r="9" spans="2:6" x14ac:dyDescent="0.3">
      <c r="C9" t="s">
        <v>329</v>
      </c>
      <c r="D9" s="37">
        <v>2.936378466557912E-2</v>
      </c>
      <c r="E9" s="37">
        <v>3.2626427406199018E-2</v>
      </c>
      <c r="F9" s="37">
        <v>6.1990212071778142E-2</v>
      </c>
    </row>
    <row r="10" spans="2:6" x14ac:dyDescent="0.3">
      <c r="B10" t="s">
        <v>324</v>
      </c>
      <c r="D10" s="37"/>
      <c r="E10" s="37"/>
      <c r="F10" s="37"/>
    </row>
    <row r="11" spans="2:6" x14ac:dyDescent="0.3">
      <c r="C11" t="s">
        <v>326</v>
      </c>
      <c r="D11" s="37">
        <v>7.6672104404567704E-2</v>
      </c>
      <c r="E11" s="37">
        <v>0</v>
      </c>
      <c r="F11" s="37">
        <v>7.6672104404567704E-2</v>
      </c>
    </row>
    <row r="12" spans="2:6" x14ac:dyDescent="0.3">
      <c r="C12" t="s">
        <v>327</v>
      </c>
      <c r="D12" s="37">
        <v>6.3621533442088096E-2</v>
      </c>
      <c r="E12" s="37">
        <v>4.0783034257748776E-2</v>
      </c>
      <c r="F12" s="37">
        <v>0.10440456769983687</v>
      </c>
    </row>
    <row r="13" spans="2:6" x14ac:dyDescent="0.3">
      <c r="C13" t="s">
        <v>329</v>
      </c>
      <c r="D13" s="37">
        <v>3.588907014681892E-2</v>
      </c>
      <c r="E13" s="37">
        <v>4.0783034257748776E-2</v>
      </c>
      <c r="F13" s="37">
        <v>7.6672104404567704E-2</v>
      </c>
    </row>
    <row r="14" spans="2:6" x14ac:dyDescent="0.3">
      <c r="C14" t="s">
        <v>330</v>
      </c>
      <c r="D14" s="37">
        <v>0</v>
      </c>
      <c r="E14" s="37">
        <v>7.8303425774877644E-2</v>
      </c>
      <c r="F14" s="37">
        <v>7.8303425774877644E-2</v>
      </c>
    </row>
    <row r="15" spans="2:6" x14ac:dyDescent="0.3">
      <c r="B15" t="s">
        <v>325</v>
      </c>
      <c r="D15" s="37"/>
      <c r="E15" s="37"/>
      <c r="F15" s="37"/>
    </row>
    <row r="16" spans="2:6" x14ac:dyDescent="0.3">
      <c r="C16" t="s">
        <v>326</v>
      </c>
      <c r="D16" s="37">
        <v>3.588907014681892E-2</v>
      </c>
      <c r="E16" s="37">
        <v>2.936378466557912E-2</v>
      </c>
      <c r="F16" s="37">
        <v>6.5252854812398037E-2</v>
      </c>
    </row>
    <row r="17" spans="2:6" x14ac:dyDescent="0.3">
      <c r="C17" t="s">
        <v>327</v>
      </c>
      <c r="D17" s="37">
        <v>3.9151712887438822E-2</v>
      </c>
      <c r="E17" s="37">
        <v>3.0995106035889071E-2</v>
      </c>
      <c r="F17" s="37">
        <v>7.01468189233279E-2</v>
      </c>
    </row>
    <row r="18" spans="2:6" x14ac:dyDescent="0.3">
      <c r="C18" t="s">
        <v>329</v>
      </c>
      <c r="D18" s="37">
        <v>7.177814029363784E-2</v>
      </c>
      <c r="E18" s="37">
        <v>3.9151712887438822E-2</v>
      </c>
      <c r="F18" s="37">
        <v>0.11092985318107668</v>
      </c>
    </row>
    <row r="19" spans="2:6" x14ac:dyDescent="0.3">
      <c r="C19" t="s">
        <v>330</v>
      </c>
      <c r="D19" s="37">
        <v>9.6247960848287115E-2</v>
      </c>
      <c r="E19" s="37">
        <v>2.936378466557912E-2</v>
      </c>
      <c r="F19" s="37">
        <v>0.12561174551386622</v>
      </c>
    </row>
    <row r="20" spans="2:6" x14ac:dyDescent="0.3">
      <c r="B20" t="s">
        <v>322</v>
      </c>
      <c r="D20" s="37">
        <v>0.6150081566068516</v>
      </c>
      <c r="E20" s="37">
        <v>0.38499184339314846</v>
      </c>
      <c r="F20" s="37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1:F42"/>
  <sheetViews>
    <sheetView workbookViewId="0">
      <selection activeCell="E4" sqref="E4"/>
    </sheetView>
  </sheetViews>
  <sheetFormatPr defaultRowHeight="16.5" outlineLevelRow="3" x14ac:dyDescent="0.3"/>
  <cols>
    <col min="4" max="4" width="19.375" customWidth="1"/>
    <col min="5" max="5" width="11.625" bestFit="1" customWidth="1"/>
  </cols>
  <sheetData>
    <row r="1" spans="1:6" x14ac:dyDescent="0.3">
      <c r="A1" t="s">
        <v>73</v>
      </c>
    </row>
    <row r="2" spans="1:6" x14ac:dyDescent="0.3">
      <c r="A2" s="28" t="s">
        <v>214</v>
      </c>
      <c r="B2" s="28" t="s">
        <v>152</v>
      </c>
      <c r="C2" s="28" t="s">
        <v>215</v>
      </c>
      <c r="D2" s="28" t="s">
        <v>216</v>
      </c>
      <c r="E2" s="28" t="s">
        <v>153</v>
      </c>
      <c r="F2" s="28" t="s">
        <v>217</v>
      </c>
    </row>
    <row r="3" spans="1:6" outlineLevel="3" x14ac:dyDescent="0.3">
      <c r="A3" s="29" t="s">
        <v>230</v>
      </c>
      <c r="B3" s="29" t="s">
        <v>231</v>
      </c>
      <c r="C3" s="29" t="s">
        <v>141</v>
      </c>
      <c r="D3" s="29" t="s">
        <v>232</v>
      </c>
      <c r="E3" s="30">
        <v>15000000</v>
      </c>
      <c r="F3" s="31">
        <v>60</v>
      </c>
    </row>
    <row r="4" spans="1:6" outlineLevel="3" x14ac:dyDescent="0.3">
      <c r="A4" s="29" t="s">
        <v>256</v>
      </c>
      <c r="B4" s="29" t="s">
        <v>257</v>
      </c>
      <c r="C4" s="29" t="s">
        <v>141</v>
      </c>
      <c r="D4" s="29" t="s">
        <v>232</v>
      </c>
      <c r="E4" s="30">
        <v>27000000</v>
      </c>
      <c r="F4" s="31">
        <v>48</v>
      </c>
    </row>
    <row r="5" spans="1:6" outlineLevel="3" x14ac:dyDescent="0.3">
      <c r="A5" s="29" t="s">
        <v>258</v>
      </c>
      <c r="B5" s="29" t="s">
        <v>259</v>
      </c>
      <c r="C5" s="29" t="s">
        <v>141</v>
      </c>
      <c r="D5" s="29" t="s">
        <v>223</v>
      </c>
      <c r="E5" s="30">
        <v>7000000</v>
      </c>
      <c r="F5" s="31">
        <v>30</v>
      </c>
    </row>
    <row r="6" spans="1:6" outlineLevel="3" x14ac:dyDescent="0.3">
      <c r="A6" s="29" t="s">
        <v>260</v>
      </c>
      <c r="B6" s="29" t="s">
        <v>261</v>
      </c>
      <c r="C6" s="29" t="s">
        <v>141</v>
      </c>
      <c r="D6" s="29" t="s">
        <v>220</v>
      </c>
      <c r="E6" s="30">
        <v>5000000</v>
      </c>
      <c r="F6" s="31">
        <v>30</v>
      </c>
    </row>
    <row r="7" spans="1:6" outlineLevel="3" x14ac:dyDescent="0.3">
      <c r="A7" s="29" t="s">
        <v>264</v>
      </c>
      <c r="B7" s="29" t="s">
        <v>265</v>
      </c>
      <c r="C7" s="29" t="s">
        <v>141</v>
      </c>
      <c r="D7" s="29" t="s">
        <v>226</v>
      </c>
      <c r="E7" s="30">
        <v>2500000</v>
      </c>
      <c r="F7" s="31">
        <v>12</v>
      </c>
    </row>
    <row r="8" spans="1:6" outlineLevel="3" x14ac:dyDescent="0.3">
      <c r="A8" s="29" t="s">
        <v>266</v>
      </c>
      <c r="B8" s="29" t="s">
        <v>267</v>
      </c>
      <c r="C8" s="29" t="s">
        <v>141</v>
      </c>
      <c r="D8" s="29" t="s">
        <v>220</v>
      </c>
      <c r="E8" s="30">
        <v>3000000</v>
      </c>
      <c r="F8" s="31">
        <v>24</v>
      </c>
    </row>
    <row r="9" spans="1:6" outlineLevel="3" x14ac:dyDescent="0.3">
      <c r="A9" s="29" t="s">
        <v>268</v>
      </c>
      <c r="B9" s="29" t="s">
        <v>269</v>
      </c>
      <c r="C9" s="29" t="s">
        <v>141</v>
      </c>
      <c r="D9" s="29" t="s">
        <v>223</v>
      </c>
      <c r="E9" s="30">
        <v>10000000</v>
      </c>
      <c r="F9" s="31">
        <v>30</v>
      </c>
    </row>
    <row r="10" spans="1:6" outlineLevel="3" x14ac:dyDescent="0.3">
      <c r="A10" s="29" t="s">
        <v>278</v>
      </c>
      <c r="B10" s="29" t="s">
        <v>279</v>
      </c>
      <c r="C10" s="29" t="s">
        <v>141</v>
      </c>
      <c r="D10" s="29" t="s">
        <v>220</v>
      </c>
      <c r="E10" s="30">
        <v>2000000</v>
      </c>
      <c r="F10" s="31">
        <v>36</v>
      </c>
    </row>
    <row r="11" spans="1:6" outlineLevel="3" x14ac:dyDescent="0.3">
      <c r="A11" s="29" t="s">
        <v>280</v>
      </c>
      <c r="B11" s="29" t="s">
        <v>281</v>
      </c>
      <c r="C11" s="29" t="s">
        <v>141</v>
      </c>
      <c r="D11" s="29" t="s">
        <v>226</v>
      </c>
      <c r="E11" s="30">
        <v>1000000</v>
      </c>
      <c r="F11" s="31">
        <v>48</v>
      </c>
    </row>
    <row r="12" spans="1:6" ht="33" outlineLevel="2" x14ac:dyDescent="0.3">
      <c r="A12" s="29">
        <f>SUBTOTAL(3,A3:A11)</f>
        <v>9</v>
      </c>
      <c r="B12" s="29"/>
      <c r="C12" s="39" t="s">
        <v>339</v>
      </c>
      <c r="D12" s="29"/>
      <c r="E12" s="30"/>
      <c r="F12" s="31"/>
    </row>
    <row r="13" spans="1:6" ht="33" outlineLevel="1" x14ac:dyDescent="0.3">
      <c r="A13" s="29"/>
      <c r="B13" s="29"/>
      <c r="C13" s="39" t="s">
        <v>335</v>
      </c>
      <c r="D13" s="29"/>
      <c r="E13" s="30">
        <f>SUBTOTAL(9,E3:E11)</f>
        <v>72500000</v>
      </c>
      <c r="F13" s="31"/>
    </row>
    <row r="14" spans="1:6" outlineLevel="3" x14ac:dyDescent="0.3">
      <c r="A14" s="29" t="s">
        <v>221</v>
      </c>
      <c r="B14" s="29" t="s">
        <v>222</v>
      </c>
      <c r="C14" s="29" t="s">
        <v>180</v>
      </c>
      <c r="D14" s="29" t="s">
        <v>223</v>
      </c>
      <c r="E14" s="30">
        <v>6000000</v>
      </c>
      <c r="F14" s="31">
        <v>24</v>
      </c>
    </row>
    <row r="15" spans="1:6" outlineLevel="3" x14ac:dyDescent="0.3">
      <c r="A15" s="29" t="s">
        <v>224</v>
      </c>
      <c r="B15" s="29" t="s">
        <v>225</v>
      </c>
      <c r="C15" s="29" t="s">
        <v>180</v>
      </c>
      <c r="D15" s="29" t="s">
        <v>226</v>
      </c>
      <c r="E15" s="30">
        <v>4000000</v>
      </c>
      <c r="F15" s="31">
        <v>48</v>
      </c>
    </row>
    <row r="16" spans="1:6" outlineLevel="3" x14ac:dyDescent="0.3">
      <c r="A16" s="29" t="s">
        <v>237</v>
      </c>
      <c r="B16" s="29" t="s">
        <v>238</v>
      </c>
      <c r="C16" s="29" t="s">
        <v>180</v>
      </c>
      <c r="D16" s="29" t="s">
        <v>223</v>
      </c>
      <c r="E16" s="30">
        <v>15000000</v>
      </c>
      <c r="F16" s="31">
        <v>60</v>
      </c>
    </row>
    <row r="17" spans="1:6" outlineLevel="3" x14ac:dyDescent="0.3">
      <c r="A17" s="29" t="s">
        <v>239</v>
      </c>
      <c r="B17" s="29" t="s">
        <v>240</v>
      </c>
      <c r="C17" s="29" t="s">
        <v>180</v>
      </c>
      <c r="D17" s="29" t="s">
        <v>232</v>
      </c>
      <c r="E17" s="30">
        <v>12000000</v>
      </c>
      <c r="F17" s="31">
        <v>60</v>
      </c>
    </row>
    <row r="18" spans="1:6" outlineLevel="3" x14ac:dyDescent="0.3">
      <c r="A18" s="29" t="s">
        <v>245</v>
      </c>
      <c r="B18" s="29" t="s">
        <v>246</v>
      </c>
      <c r="C18" s="29" t="s">
        <v>180</v>
      </c>
      <c r="D18" s="29" t="s">
        <v>220</v>
      </c>
      <c r="E18" s="30">
        <v>10000000</v>
      </c>
      <c r="F18" s="31">
        <v>36</v>
      </c>
    </row>
    <row r="19" spans="1:6" outlineLevel="3" x14ac:dyDescent="0.3">
      <c r="A19" s="29" t="s">
        <v>248</v>
      </c>
      <c r="B19" s="29" t="s">
        <v>249</v>
      </c>
      <c r="C19" s="29" t="s">
        <v>180</v>
      </c>
      <c r="D19" s="29" t="s">
        <v>226</v>
      </c>
      <c r="E19" s="30">
        <v>2000000</v>
      </c>
      <c r="F19" s="31">
        <v>60</v>
      </c>
    </row>
    <row r="20" spans="1:6" outlineLevel="2" x14ac:dyDescent="0.3">
      <c r="A20" s="29">
        <f>SUBTOTAL(3,A14:A19)</f>
        <v>6</v>
      </c>
      <c r="B20" s="29"/>
      <c r="C20" s="40" t="s">
        <v>340</v>
      </c>
      <c r="D20" s="29"/>
      <c r="E20" s="30"/>
      <c r="F20" s="31"/>
    </row>
    <row r="21" spans="1:6" outlineLevel="1" x14ac:dyDescent="0.3">
      <c r="A21" s="29"/>
      <c r="B21" s="29"/>
      <c r="C21" s="40" t="s">
        <v>336</v>
      </c>
      <c r="D21" s="29"/>
      <c r="E21" s="30">
        <f>SUBTOTAL(9,E14:E19)</f>
        <v>49000000</v>
      </c>
      <c r="F21" s="31"/>
    </row>
    <row r="22" spans="1:6" outlineLevel="3" x14ac:dyDescent="0.3">
      <c r="A22" s="29" t="s">
        <v>218</v>
      </c>
      <c r="B22" s="29" t="s">
        <v>219</v>
      </c>
      <c r="C22" s="29" t="s">
        <v>110</v>
      </c>
      <c r="D22" s="29" t="s">
        <v>220</v>
      </c>
      <c r="E22" s="30">
        <v>5000000</v>
      </c>
      <c r="F22" s="31">
        <v>30</v>
      </c>
    </row>
    <row r="23" spans="1:6" outlineLevel="3" x14ac:dyDescent="0.3">
      <c r="A23" s="29" t="s">
        <v>235</v>
      </c>
      <c r="B23" s="29" t="s">
        <v>236</v>
      </c>
      <c r="C23" s="29" t="s">
        <v>110</v>
      </c>
      <c r="D23" s="29" t="s">
        <v>226</v>
      </c>
      <c r="E23" s="30">
        <v>3000000</v>
      </c>
      <c r="F23" s="31">
        <v>36</v>
      </c>
    </row>
    <row r="24" spans="1:6" outlineLevel="3" x14ac:dyDescent="0.3">
      <c r="A24" s="29" t="s">
        <v>243</v>
      </c>
      <c r="B24" s="29" t="s">
        <v>244</v>
      </c>
      <c r="C24" s="29" t="s">
        <v>110</v>
      </c>
      <c r="D24" s="29" t="s">
        <v>220</v>
      </c>
      <c r="E24" s="30">
        <v>8000000</v>
      </c>
      <c r="F24" s="31">
        <v>30</v>
      </c>
    </row>
    <row r="25" spans="1:6" outlineLevel="3" x14ac:dyDescent="0.3">
      <c r="A25" s="29" t="s">
        <v>250</v>
      </c>
      <c r="B25" s="29" t="s">
        <v>251</v>
      </c>
      <c r="C25" s="29" t="s">
        <v>110</v>
      </c>
      <c r="D25" s="29" t="s">
        <v>232</v>
      </c>
      <c r="E25" s="30">
        <v>15000000</v>
      </c>
      <c r="F25" s="31">
        <v>30</v>
      </c>
    </row>
    <row r="26" spans="1:6" outlineLevel="3" x14ac:dyDescent="0.3">
      <c r="A26" s="29" t="s">
        <v>252</v>
      </c>
      <c r="B26" s="29" t="s">
        <v>253</v>
      </c>
      <c r="C26" s="29" t="s">
        <v>110</v>
      </c>
      <c r="D26" s="29" t="s">
        <v>223</v>
      </c>
      <c r="E26" s="30">
        <v>7000000</v>
      </c>
      <c r="F26" s="31">
        <v>24</v>
      </c>
    </row>
    <row r="27" spans="1:6" outlineLevel="3" x14ac:dyDescent="0.3">
      <c r="A27" s="29" t="s">
        <v>262</v>
      </c>
      <c r="B27" s="29" t="s">
        <v>263</v>
      </c>
      <c r="C27" s="29" t="s">
        <v>110</v>
      </c>
      <c r="D27" s="29" t="s">
        <v>220</v>
      </c>
      <c r="E27" s="30">
        <v>3000000</v>
      </c>
      <c r="F27" s="31">
        <v>24</v>
      </c>
    </row>
    <row r="28" spans="1:6" outlineLevel="3" x14ac:dyDescent="0.3">
      <c r="A28" s="29" t="s">
        <v>272</v>
      </c>
      <c r="B28" s="29" t="s">
        <v>273</v>
      </c>
      <c r="C28" s="29" t="s">
        <v>110</v>
      </c>
      <c r="D28" s="29" t="s">
        <v>223</v>
      </c>
      <c r="E28" s="30">
        <v>5000000</v>
      </c>
      <c r="F28" s="31">
        <v>18</v>
      </c>
    </row>
    <row r="29" spans="1:6" outlineLevel="3" x14ac:dyDescent="0.3">
      <c r="A29" s="29" t="s">
        <v>276</v>
      </c>
      <c r="B29" s="29" t="s">
        <v>277</v>
      </c>
      <c r="C29" s="29" t="s">
        <v>110</v>
      </c>
      <c r="D29" s="29" t="s">
        <v>220</v>
      </c>
      <c r="E29" s="30">
        <v>5000000</v>
      </c>
      <c r="F29" s="31">
        <v>36</v>
      </c>
    </row>
    <row r="30" spans="1:6" outlineLevel="2" x14ac:dyDescent="0.3">
      <c r="A30" s="29">
        <f>SUBTOTAL(3,A22:A29)</f>
        <v>8</v>
      </c>
      <c r="B30" s="29"/>
      <c r="C30" s="40" t="s">
        <v>341</v>
      </c>
      <c r="D30" s="29"/>
      <c r="E30" s="30"/>
      <c r="F30" s="31"/>
    </row>
    <row r="31" spans="1:6" outlineLevel="1" x14ac:dyDescent="0.3">
      <c r="A31" s="29"/>
      <c r="B31" s="29"/>
      <c r="C31" s="40" t="s">
        <v>337</v>
      </c>
      <c r="D31" s="29"/>
      <c r="E31" s="30">
        <f>SUBTOTAL(9,E22:E29)</f>
        <v>51000000</v>
      </c>
      <c r="F31" s="31"/>
    </row>
    <row r="32" spans="1:6" outlineLevel="3" x14ac:dyDescent="0.3">
      <c r="A32" s="29" t="s">
        <v>227</v>
      </c>
      <c r="B32" s="29" t="s">
        <v>228</v>
      </c>
      <c r="C32" s="29" t="s">
        <v>229</v>
      </c>
      <c r="D32" s="29" t="s">
        <v>220</v>
      </c>
      <c r="E32" s="30">
        <v>5000000</v>
      </c>
      <c r="F32" s="31">
        <v>18</v>
      </c>
    </row>
    <row r="33" spans="1:6" outlineLevel="3" x14ac:dyDescent="0.3">
      <c r="A33" s="29" t="s">
        <v>233</v>
      </c>
      <c r="B33" s="29" t="s">
        <v>234</v>
      </c>
      <c r="C33" s="29" t="s">
        <v>229</v>
      </c>
      <c r="D33" s="29" t="s">
        <v>232</v>
      </c>
      <c r="E33" s="30">
        <v>15000000</v>
      </c>
      <c r="F33" s="31">
        <v>60</v>
      </c>
    </row>
    <row r="34" spans="1:6" outlineLevel="3" x14ac:dyDescent="0.3">
      <c r="A34" s="29" t="s">
        <v>241</v>
      </c>
      <c r="B34" s="29" t="s">
        <v>242</v>
      </c>
      <c r="C34" s="29" t="s">
        <v>229</v>
      </c>
      <c r="D34" s="29" t="s">
        <v>232</v>
      </c>
      <c r="E34" s="30">
        <v>35000000</v>
      </c>
      <c r="F34" s="31">
        <v>24</v>
      </c>
    </row>
    <row r="35" spans="1:6" outlineLevel="3" x14ac:dyDescent="0.3">
      <c r="A35" s="29" t="s">
        <v>247</v>
      </c>
      <c r="B35" s="29" t="s">
        <v>174</v>
      </c>
      <c r="C35" s="29" t="s">
        <v>229</v>
      </c>
      <c r="D35" s="29" t="s">
        <v>223</v>
      </c>
      <c r="E35" s="30">
        <v>5000000</v>
      </c>
      <c r="F35" s="31">
        <v>24</v>
      </c>
    </row>
    <row r="36" spans="1:6" outlineLevel="3" x14ac:dyDescent="0.3">
      <c r="A36" s="29" t="s">
        <v>254</v>
      </c>
      <c r="B36" s="29" t="s">
        <v>255</v>
      </c>
      <c r="C36" s="29" t="s">
        <v>229</v>
      </c>
      <c r="D36" s="29" t="s">
        <v>223</v>
      </c>
      <c r="E36" s="30">
        <v>5000000</v>
      </c>
      <c r="F36" s="31">
        <v>30</v>
      </c>
    </row>
    <row r="37" spans="1:6" outlineLevel="3" x14ac:dyDescent="0.3">
      <c r="A37" s="29" t="s">
        <v>270</v>
      </c>
      <c r="B37" s="29" t="s">
        <v>271</v>
      </c>
      <c r="C37" s="29" t="s">
        <v>229</v>
      </c>
      <c r="D37" s="29" t="s">
        <v>226</v>
      </c>
      <c r="E37" s="30">
        <v>3000000</v>
      </c>
      <c r="F37" s="31">
        <v>36</v>
      </c>
    </row>
    <row r="38" spans="1:6" outlineLevel="3" x14ac:dyDescent="0.3">
      <c r="A38" s="29" t="s">
        <v>274</v>
      </c>
      <c r="B38" s="29" t="s">
        <v>275</v>
      </c>
      <c r="C38" s="29" t="s">
        <v>229</v>
      </c>
      <c r="D38" s="29" t="s">
        <v>226</v>
      </c>
      <c r="E38" s="30">
        <v>3000000</v>
      </c>
      <c r="F38" s="31">
        <v>36</v>
      </c>
    </row>
    <row r="39" spans="1:6" outlineLevel="2" x14ac:dyDescent="0.3">
      <c r="A39" s="41">
        <f>SUBTOTAL(3,A32:A38)</f>
        <v>7</v>
      </c>
      <c r="B39" s="41"/>
      <c r="C39" s="44" t="s">
        <v>342</v>
      </c>
      <c r="D39" s="41"/>
      <c r="E39" s="42"/>
      <c r="F39" s="43"/>
    </row>
    <row r="40" spans="1:6" outlineLevel="1" x14ac:dyDescent="0.3">
      <c r="A40" s="41"/>
      <c r="B40" s="41"/>
      <c r="C40" s="44" t="s">
        <v>338</v>
      </c>
      <c r="D40" s="41"/>
      <c r="E40" s="42">
        <f>SUBTOTAL(9,E32:E38)</f>
        <v>71000000</v>
      </c>
      <c r="F40" s="43"/>
    </row>
    <row r="41" spans="1:6" x14ac:dyDescent="0.3">
      <c r="A41" s="41">
        <f>SUBTOTAL(3,A3:A38)</f>
        <v>30</v>
      </c>
      <c r="B41" s="41"/>
      <c r="C41" s="44" t="s">
        <v>343</v>
      </c>
      <c r="D41" s="41"/>
      <c r="E41" s="42"/>
      <c r="F41" s="43"/>
    </row>
    <row r="42" spans="1:6" x14ac:dyDescent="0.3">
      <c r="A42" s="41"/>
      <c r="B42" s="41"/>
      <c r="C42" s="44" t="s">
        <v>322</v>
      </c>
      <c r="D42" s="41"/>
      <c r="E42" s="42">
        <f>SUBTOTAL(9,E3:E38)</f>
        <v>243500000</v>
      </c>
      <c r="F42" s="43"/>
    </row>
  </sheetData>
  <sortState xmlns:xlrd2="http://schemas.microsoft.com/office/spreadsheetml/2017/richdata2" ref="A3:F38">
    <sortCondition ref="C3:C38"/>
  </sortState>
  <phoneticPr fontId="1" type="noConversion"/>
  <dataValidations count="1">
    <dataValidation type="list" allowBlank="1" showInputMessage="1" showErrorMessage="1" errorTitle="입력오류" error="대출종류 다시 입력" sqref="D22:D29 D3:D11 D14:D19 D32:D38" xr:uid="{896536F9-E5EA-48DB-980C-1C23E1DFBB82}">
      <formula1>"무보증신용대출,예부적금담보대출,국민주택기금대출,주택자금대출"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2:C13"/>
  <sheetViews>
    <sheetView workbookViewId="0">
      <selection activeCell="E10" sqref="E10"/>
    </sheetView>
  </sheetViews>
  <sheetFormatPr defaultRowHeight="16.5" x14ac:dyDescent="0.3"/>
  <cols>
    <col min="1" max="1" width="19" customWidth="1"/>
    <col min="4" max="4" width="2.625" customWidth="1"/>
  </cols>
  <sheetData>
    <row r="2" spans="1:3" x14ac:dyDescent="0.3">
      <c r="A2" t="s">
        <v>282</v>
      </c>
    </row>
    <row r="3" spans="1:3" x14ac:dyDescent="0.3">
      <c r="A3" s="32" t="s">
        <v>283</v>
      </c>
      <c r="B3" s="32">
        <v>2019</v>
      </c>
      <c r="C3" s="32">
        <v>2020</v>
      </c>
    </row>
    <row r="4" spans="1:3" x14ac:dyDescent="0.3">
      <c r="A4" s="33" t="s">
        <v>284</v>
      </c>
      <c r="B4" s="38">
        <v>-0.06</v>
      </c>
      <c r="C4" s="38">
        <v>1.4E-2</v>
      </c>
    </row>
    <row r="5" spans="1:3" x14ac:dyDescent="0.3">
      <c r="A5" s="33" t="s">
        <v>285</v>
      </c>
      <c r="B5" s="38">
        <v>-3.2000000000000001E-2</v>
      </c>
      <c r="C5" s="38">
        <v>4.2999999999999997E-2</v>
      </c>
    </row>
    <row r="6" spans="1:3" x14ac:dyDescent="0.3">
      <c r="A6" s="33" t="s">
        <v>286</v>
      </c>
      <c r="B6" s="38">
        <v>0.04</v>
      </c>
      <c r="C6" s="38">
        <v>6.0000000000000001E-3</v>
      </c>
    </row>
    <row r="7" spans="1:3" x14ac:dyDescent="0.3">
      <c r="A7" s="33" t="s">
        <v>287</v>
      </c>
      <c r="B7" s="38">
        <v>-5.0000000000000001E-3</v>
      </c>
      <c r="C7" s="38">
        <v>0</v>
      </c>
    </row>
    <row r="8" spans="1:3" x14ac:dyDescent="0.3">
      <c r="A8" s="33" t="s">
        <v>288</v>
      </c>
      <c r="B8" s="38">
        <v>-1.2999999999999999E-2</v>
      </c>
      <c r="C8" s="38">
        <v>-0.02</v>
      </c>
    </row>
    <row r="9" spans="1:3" x14ac:dyDescent="0.3">
      <c r="A9" s="33" t="s">
        <v>289</v>
      </c>
      <c r="B9" s="38">
        <v>-7.5999999999999998E-2</v>
      </c>
      <c r="C9" s="38">
        <v>4.3999999999999997E-2</v>
      </c>
    </row>
    <row r="10" spans="1:3" x14ac:dyDescent="0.3">
      <c r="A10" s="33" t="s">
        <v>290</v>
      </c>
      <c r="B10" s="38" t="s">
        <v>291</v>
      </c>
      <c r="C10" s="38" t="s">
        <v>291</v>
      </c>
    </row>
    <row r="11" spans="1:3" x14ac:dyDescent="0.3">
      <c r="A11" s="33" t="s">
        <v>292</v>
      </c>
      <c r="B11" s="38">
        <v>-7.0000000000000001E-3</v>
      </c>
      <c r="C11" s="38">
        <v>-0.04</v>
      </c>
    </row>
    <row r="12" spans="1:3" x14ac:dyDescent="0.3">
      <c r="A12" s="33" t="s">
        <v>293</v>
      </c>
      <c r="B12" s="38">
        <v>-5.1999999999999998E-2</v>
      </c>
      <c r="C12" s="38">
        <v>7.0999999999999994E-2</v>
      </c>
    </row>
    <row r="13" spans="1:3" x14ac:dyDescent="0.3">
      <c r="A13" s="33" t="s">
        <v>294</v>
      </c>
      <c r="B13" s="38">
        <v>-9.9000000000000005E-2</v>
      </c>
      <c r="C13" s="38">
        <v>-6.0999999999999999E-2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9525</xdr:colOff>
                    <xdr:row>2</xdr:row>
                    <xdr:rowOff>0</xdr:rowOff>
                  </from>
                  <to>
                    <xdr:col>5</xdr:col>
                    <xdr:colOff>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4</xdr:col>
                    <xdr:colOff>9525</xdr:colOff>
                    <xdr:row>5</xdr:row>
                    <xdr:rowOff>19050</xdr:rowOff>
                  </from>
                  <to>
                    <xdr:col>4</xdr:col>
                    <xdr:colOff>676275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2:G11"/>
  <sheetViews>
    <sheetView workbookViewId="0">
      <selection activeCell="S16" sqref="S16"/>
    </sheetView>
  </sheetViews>
  <sheetFormatPr defaultRowHeight="16.5" x14ac:dyDescent="0.3"/>
  <cols>
    <col min="1" max="1" width="5.625" bestFit="1" customWidth="1"/>
  </cols>
  <sheetData>
    <row r="2" spans="1:7" x14ac:dyDescent="0.3">
      <c r="A2" t="s">
        <v>73</v>
      </c>
      <c r="B2" t="s">
        <v>295</v>
      </c>
    </row>
    <row r="3" spans="1:7" x14ac:dyDescent="0.3">
      <c r="A3" s="20"/>
      <c r="B3" s="20" t="s">
        <v>296</v>
      </c>
      <c r="C3" s="20" t="s">
        <v>297</v>
      </c>
      <c r="D3" s="20" t="s">
        <v>298</v>
      </c>
      <c r="E3" s="20" t="s">
        <v>299</v>
      </c>
      <c r="F3" s="20" t="s">
        <v>300</v>
      </c>
      <c r="G3" s="20" t="s">
        <v>301</v>
      </c>
    </row>
    <row r="4" spans="1:7" x14ac:dyDescent="0.3">
      <c r="A4" s="20" t="s">
        <v>207</v>
      </c>
      <c r="B4" s="20"/>
      <c r="C4" s="20">
        <v>310</v>
      </c>
      <c r="D4" s="20"/>
      <c r="E4" s="20"/>
      <c r="F4" s="20">
        <v>586</v>
      </c>
      <c r="G4" s="20"/>
    </row>
    <row r="5" spans="1:7" x14ac:dyDescent="0.3">
      <c r="A5" s="20" t="s">
        <v>302</v>
      </c>
      <c r="B5" s="20">
        <v>320</v>
      </c>
      <c r="C5" s="20">
        <v>150</v>
      </c>
      <c r="D5" s="20"/>
      <c r="E5" s="20">
        <v>250</v>
      </c>
      <c r="F5" s="20">
        <v>512</v>
      </c>
      <c r="G5" s="20">
        <v>430</v>
      </c>
    </row>
    <row r="6" spans="1:7" x14ac:dyDescent="0.3">
      <c r="A6" s="20" t="s">
        <v>303</v>
      </c>
      <c r="B6" s="20"/>
      <c r="C6" s="20">
        <v>255</v>
      </c>
      <c r="D6" s="20"/>
      <c r="E6" s="20">
        <v>320</v>
      </c>
      <c r="F6" s="20"/>
      <c r="G6" s="20">
        <v>550</v>
      </c>
    </row>
    <row r="7" spans="1:7" x14ac:dyDescent="0.3">
      <c r="A7" s="20" t="s">
        <v>304</v>
      </c>
      <c r="B7" s="20"/>
      <c r="C7" s="20"/>
      <c r="D7" s="20">
        <v>320</v>
      </c>
      <c r="E7" s="20"/>
      <c r="F7" s="20"/>
      <c r="G7" s="20">
        <v>139</v>
      </c>
    </row>
    <row r="8" spans="1:7" x14ac:dyDescent="0.3">
      <c r="A8" s="20" t="s">
        <v>305</v>
      </c>
      <c r="B8" s="20"/>
      <c r="C8" s="20">
        <v>524</v>
      </c>
      <c r="D8" s="20"/>
      <c r="E8" s="20">
        <v>106</v>
      </c>
      <c r="F8" s="20">
        <v>234</v>
      </c>
      <c r="G8" s="20"/>
    </row>
    <row r="9" spans="1:7" x14ac:dyDescent="0.3">
      <c r="A9" s="20" t="s">
        <v>306</v>
      </c>
      <c r="B9" s="20"/>
      <c r="C9" s="20"/>
      <c r="D9" s="20">
        <v>486</v>
      </c>
      <c r="E9" s="20"/>
      <c r="F9" s="20">
        <v>318</v>
      </c>
      <c r="G9" s="20">
        <v>457</v>
      </c>
    </row>
    <row r="10" spans="1:7" x14ac:dyDescent="0.3">
      <c r="A10" s="20" t="s">
        <v>307</v>
      </c>
      <c r="B10" s="20">
        <v>299</v>
      </c>
      <c r="C10" s="20">
        <v>362</v>
      </c>
      <c r="D10" s="20"/>
      <c r="E10" s="20">
        <v>574</v>
      </c>
      <c r="F10" s="20"/>
      <c r="G10" s="20"/>
    </row>
    <row r="11" spans="1:7" x14ac:dyDescent="0.3">
      <c r="A11" s="20" t="s">
        <v>308</v>
      </c>
      <c r="B11" s="20"/>
      <c r="C11" s="20"/>
      <c r="D11" s="20"/>
      <c r="E11" s="20"/>
      <c r="F11" s="20">
        <v>307</v>
      </c>
      <c r="G11" s="20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29"/>
  <sheetViews>
    <sheetView workbookViewId="0">
      <selection activeCell="N18" sqref="N18"/>
    </sheetView>
  </sheetViews>
  <sheetFormatPr defaultRowHeight="16.5" x14ac:dyDescent="0.3"/>
  <cols>
    <col min="2" max="2" width="11.875" customWidth="1"/>
    <col min="3" max="3" width="10.375" customWidth="1"/>
    <col min="5" max="5" width="11.875" bestFit="1" customWidth="1"/>
    <col min="7" max="7" width="10.375" customWidth="1"/>
  </cols>
  <sheetData>
    <row r="2" spans="1:7" x14ac:dyDescent="0.3">
      <c r="A2" t="s">
        <v>0</v>
      </c>
      <c r="B2" s="45" t="s">
        <v>312</v>
      </c>
    </row>
    <row r="3" spans="1:7" x14ac:dyDescent="0.3">
      <c r="A3" s="20" t="s">
        <v>152</v>
      </c>
      <c r="B3" s="20" t="s">
        <v>313</v>
      </c>
      <c r="C3" s="20" t="s">
        <v>314</v>
      </c>
      <c r="D3" s="20" t="s">
        <v>315</v>
      </c>
      <c r="E3" s="20" t="s">
        <v>316</v>
      </c>
      <c r="F3" s="20" t="s">
        <v>317</v>
      </c>
      <c r="G3" s="20" t="s">
        <v>318</v>
      </c>
    </row>
    <row r="4" spans="1:7" x14ac:dyDescent="0.3">
      <c r="A4" s="24" t="s">
        <v>309</v>
      </c>
      <c r="B4" s="34">
        <v>44725</v>
      </c>
      <c r="C4" s="24" t="s">
        <v>310</v>
      </c>
      <c r="D4" s="24">
        <v>5</v>
      </c>
      <c r="E4" s="23">
        <v>25000</v>
      </c>
      <c r="F4" s="24">
        <v>125000</v>
      </c>
      <c r="G4" s="25" t="s">
        <v>311</v>
      </c>
    </row>
    <row r="5" spans="1:7" x14ac:dyDescent="0.3">
      <c r="A5" s="24" t="s">
        <v>309</v>
      </c>
      <c r="B5" s="34">
        <v>45655</v>
      </c>
      <c r="C5" s="24" t="s">
        <v>310</v>
      </c>
      <c r="D5" s="24">
        <v>5</v>
      </c>
      <c r="E5" s="23">
        <v>25000</v>
      </c>
      <c r="F5" s="24">
        <v>125000</v>
      </c>
      <c r="G5" s="25" t="s">
        <v>311</v>
      </c>
    </row>
    <row r="6" spans="1:7" x14ac:dyDescent="0.3">
      <c r="A6" s="24"/>
      <c r="B6" s="34"/>
      <c r="C6" s="24"/>
      <c r="D6" s="24"/>
      <c r="E6" s="23"/>
      <c r="F6" s="24"/>
      <c r="G6" s="25"/>
    </row>
    <row r="7" spans="1:7" x14ac:dyDescent="0.3">
      <c r="A7" s="24"/>
      <c r="B7" s="34"/>
      <c r="C7" s="24"/>
      <c r="D7" s="24"/>
      <c r="E7" s="23"/>
      <c r="F7" s="24"/>
      <c r="G7" s="25"/>
    </row>
    <row r="8" spans="1:7" x14ac:dyDescent="0.3">
      <c r="A8" s="24"/>
      <c r="B8" s="34"/>
      <c r="C8" s="24"/>
      <c r="D8" s="24"/>
      <c r="E8" s="23"/>
      <c r="F8" s="24"/>
      <c r="G8" s="25"/>
    </row>
    <row r="9" spans="1:7" x14ac:dyDescent="0.3">
      <c r="A9" s="24"/>
      <c r="B9" s="34"/>
      <c r="C9" s="24"/>
      <c r="D9" s="24"/>
      <c r="E9" s="23"/>
      <c r="F9" s="24"/>
      <c r="G9" s="25"/>
    </row>
    <row r="10" spans="1:7" x14ac:dyDescent="0.3">
      <c r="A10" s="24"/>
      <c r="B10" s="34"/>
      <c r="C10" s="24"/>
      <c r="D10" s="24"/>
      <c r="E10" s="23"/>
      <c r="F10" s="24"/>
      <c r="G10" s="25"/>
    </row>
    <row r="11" spans="1:7" x14ac:dyDescent="0.3">
      <c r="A11" s="24"/>
      <c r="B11" s="34"/>
      <c r="C11" s="24"/>
      <c r="D11" s="24"/>
      <c r="E11" s="23"/>
      <c r="F11" s="24"/>
      <c r="G11" s="25"/>
    </row>
    <row r="12" spans="1:7" x14ac:dyDescent="0.3">
      <c r="A12" s="24"/>
      <c r="B12" s="34"/>
      <c r="C12" s="24"/>
      <c r="D12" s="24"/>
      <c r="E12" s="23"/>
      <c r="F12" s="24"/>
      <c r="G12" s="25"/>
    </row>
    <row r="13" spans="1:7" x14ac:dyDescent="0.3">
      <c r="A13" s="24"/>
      <c r="B13" s="34"/>
      <c r="C13" s="24"/>
      <c r="D13" s="24"/>
      <c r="E13" s="23"/>
      <c r="F13" s="24"/>
      <c r="G13" s="25"/>
    </row>
    <row r="14" spans="1:7" x14ac:dyDescent="0.3">
      <c r="A14" s="24"/>
      <c r="B14" s="34"/>
      <c r="C14" s="24"/>
      <c r="D14" s="24"/>
      <c r="E14" s="23"/>
      <c r="F14" s="24"/>
      <c r="G14" s="25"/>
    </row>
    <row r="15" spans="1:7" x14ac:dyDescent="0.3">
      <c r="A15" s="24"/>
      <c r="B15" s="34"/>
      <c r="C15" s="24"/>
      <c r="D15" s="24"/>
      <c r="E15" s="23"/>
      <c r="F15" s="24"/>
      <c r="G15" s="25"/>
    </row>
    <row r="16" spans="1:7" x14ac:dyDescent="0.3">
      <c r="A16" s="24"/>
      <c r="B16" s="34"/>
      <c r="C16" s="24"/>
      <c r="D16" s="24"/>
      <c r="E16" s="23"/>
      <c r="F16" s="24"/>
      <c r="G16" s="25"/>
    </row>
    <row r="17" spans="1:7" x14ac:dyDescent="0.3">
      <c r="A17" s="24"/>
      <c r="B17" s="34"/>
      <c r="C17" s="24"/>
      <c r="D17" s="24"/>
      <c r="E17" s="23"/>
      <c r="F17" s="24"/>
      <c r="G17" s="25"/>
    </row>
    <row r="18" spans="1:7" x14ac:dyDescent="0.3">
      <c r="A18" s="24"/>
      <c r="B18" s="34"/>
      <c r="C18" s="24"/>
      <c r="D18" s="24"/>
      <c r="E18" s="23"/>
      <c r="F18" s="24"/>
      <c r="G18" s="25"/>
    </row>
    <row r="19" spans="1:7" x14ac:dyDescent="0.3">
      <c r="A19" s="24"/>
      <c r="B19" s="34"/>
      <c r="C19" s="24"/>
      <c r="D19" s="24"/>
      <c r="E19" s="23"/>
      <c r="F19" s="24"/>
      <c r="G19" s="25"/>
    </row>
    <row r="20" spans="1:7" x14ac:dyDescent="0.3">
      <c r="A20" s="24"/>
      <c r="B20" s="34"/>
      <c r="C20" s="24"/>
      <c r="D20" s="24"/>
      <c r="E20" s="23"/>
      <c r="F20" s="24"/>
      <c r="G20" s="25"/>
    </row>
    <row r="21" spans="1:7" x14ac:dyDescent="0.3">
      <c r="A21" s="24"/>
      <c r="B21" s="34"/>
      <c r="C21" s="24"/>
      <c r="D21" s="24"/>
      <c r="E21" s="23"/>
      <c r="F21" s="24"/>
      <c r="G21" s="25"/>
    </row>
    <row r="22" spans="1:7" x14ac:dyDescent="0.3">
      <c r="A22" s="24"/>
      <c r="B22" s="34"/>
      <c r="C22" s="24"/>
      <c r="D22" s="24"/>
      <c r="E22" s="23"/>
      <c r="F22" s="24"/>
      <c r="G22" s="25"/>
    </row>
    <row r="23" spans="1:7" x14ac:dyDescent="0.3">
      <c r="A23" s="24"/>
      <c r="B23" s="34"/>
      <c r="C23" s="24"/>
      <c r="D23" s="24"/>
      <c r="E23" s="23"/>
      <c r="F23" s="24"/>
      <c r="G23" s="25"/>
    </row>
    <row r="24" spans="1:7" x14ac:dyDescent="0.3">
      <c r="A24" s="24"/>
      <c r="B24" s="34"/>
      <c r="C24" s="24"/>
      <c r="D24" s="24"/>
      <c r="E24" s="23"/>
      <c r="F24" s="24"/>
      <c r="G24" s="25"/>
    </row>
    <row r="25" spans="1:7" x14ac:dyDescent="0.3">
      <c r="A25" s="24"/>
      <c r="B25" s="34"/>
      <c r="C25" s="24"/>
      <c r="D25" s="24"/>
      <c r="E25" s="23"/>
      <c r="F25" s="24"/>
      <c r="G25" s="25"/>
    </row>
    <row r="26" spans="1:7" x14ac:dyDescent="0.3">
      <c r="A26" s="24"/>
      <c r="B26" s="34"/>
      <c r="C26" s="24"/>
      <c r="D26" s="24"/>
      <c r="E26" s="23"/>
      <c r="F26" s="24"/>
      <c r="G26" s="25"/>
    </row>
    <row r="27" spans="1:7" x14ac:dyDescent="0.3">
      <c r="A27" s="24"/>
      <c r="B27" s="34"/>
      <c r="C27" s="24"/>
      <c r="D27" s="24"/>
      <c r="E27" s="23"/>
      <c r="F27" s="24"/>
      <c r="G27" s="25"/>
    </row>
    <row r="28" spans="1:7" x14ac:dyDescent="0.3">
      <c r="A28" s="24"/>
      <c r="B28" s="34"/>
      <c r="C28" s="24"/>
      <c r="D28" s="24"/>
      <c r="E28" s="23"/>
      <c r="F28" s="24"/>
      <c r="G28" s="25"/>
    </row>
    <row r="29" spans="1:7" x14ac:dyDescent="0.3">
      <c r="A29" s="24"/>
      <c r="B29" s="34"/>
      <c r="C29" s="24"/>
      <c r="D29" s="24"/>
      <c r="E29" s="23"/>
      <c r="F29" s="24"/>
      <c r="G29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판매등록">
          <controlPr defaultSize="0" autoLine="0" r:id="rId4">
            <anchor moveWithCells="1">
              <from>
                <xdr:col>4</xdr:col>
                <xdr:colOff>762000</xdr:colOff>
                <xdr:row>0</xdr:row>
                <xdr:rowOff>28575</xdr:rowOff>
              </from>
              <to>
                <xdr:col>6</xdr:col>
                <xdr:colOff>590550</xdr:colOff>
                <xdr:row>1</xdr:row>
                <xdr:rowOff>161925</xdr:rowOff>
              </to>
            </anchor>
          </controlPr>
        </control>
      </mc:Choice>
      <mc:Fallback>
        <control shapeId="204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은솔 공</cp:lastModifiedBy>
  <dcterms:created xsi:type="dcterms:W3CDTF">2023-05-12T10:51:28Z</dcterms:created>
  <dcterms:modified xsi:type="dcterms:W3CDTF">2024-12-29T09:47:37Z</dcterms:modified>
</cp:coreProperties>
</file>