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3 최신기출문제\06 22년상시02\"/>
    </mc:Choice>
  </mc:AlternateContent>
  <xr:revisionPtr revIDLastSave="0" documentId="13_ncr:1_{C2C76C34-4D0A-4B2E-B1F1-FCFF5B84D3A9}" xr6:coauthVersionLast="47" xr6:coauthVersionMax="47" xr10:uidLastSave="{00000000-0000-0000-0000-000000000000}"/>
  <bookViews>
    <workbookView xWindow="-120" yWindow="-120" windowWidth="29040" windowHeight="15720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59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3" l="1" a="1"/>
  <c r="G43" i="3" s="1"/>
  <c r="B43" i="3" a="1"/>
  <c r="B43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G44" i="3" a="1"/>
  <c r="G44" i="3" s="1"/>
  <c r="G45" i="3" a="1"/>
  <c r="G45" i="3" s="1"/>
  <c r="B44" i="3" a="1"/>
  <c r="B44" i="3" s="1"/>
  <c r="C44" i="3" a="1"/>
  <c r="C44" i="3"/>
  <c r="D44" i="3" a="1"/>
  <c r="D44" i="3" s="1"/>
  <c r="B45" i="3" a="1"/>
  <c r="B45" i="3"/>
  <c r="C45" i="3" a="1"/>
  <c r="C45" i="3" s="1"/>
  <c r="D45" i="3" a="1"/>
  <c r="D45" i="3" s="1"/>
  <c r="C43" i="3" a="1"/>
  <c r="C43" i="3" s="1"/>
  <c r="D43" i="3" a="1"/>
  <c r="D43" i="3" s="1"/>
  <c r="B12" i="5"/>
  <c r="K3" i="1"/>
  <c r="B6" i="5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" i="3" a="1"/>
  <c r="I28" i="3" l="1"/>
  <c r="I26" i="3"/>
  <c r="I24" i="3"/>
  <c r="I22" i="3"/>
  <c r="I20" i="3"/>
  <c r="I18" i="3"/>
  <c r="I16" i="3"/>
  <c r="I14" i="3"/>
  <c r="I12" i="3"/>
  <c r="I10" i="3"/>
  <c r="I8" i="3"/>
  <c r="I6" i="3"/>
  <c r="I4" i="3"/>
  <c r="I27" i="3"/>
  <c r="I25" i="3"/>
  <c r="I23" i="3"/>
  <c r="I21" i="3"/>
  <c r="I19" i="3"/>
  <c r="I17" i="3"/>
  <c r="I15" i="3"/>
  <c r="I13" i="3"/>
  <c r="I11" i="3"/>
  <c r="I9" i="3"/>
  <c r="I7" i="3"/>
  <c r="I5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E87D70-5438-452D-912F-AB0BE7ED3A0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ECC8542-244D-4BE2-B7B7-081A58A856B4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C:\Users\SAMSUNG\Desktop\길벗컴활1급\03 최신기출문제\06 22년상시02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<sst xmlns="http://schemas.openxmlformats.org/spreadsheetml/2006/main" count="618" uniqueCount="213">
  <si>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</si>
  <si>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</si>
  <si>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</si>
  <si>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</si>
  <si>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</si>
  <si>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</si>
  <si>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</si>
  <si>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</si>
  <si>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</si>
  <si>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</si>
  <si>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</si>
  <si>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</si>
  <si>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</si>
  <si>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</si>
  <si>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</si>
  <si>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</si>
  <si>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</si>
  <si>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</si>
  <si>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</si>
  <si>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</si>
  <si>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</si>
  <si>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</si>
  <si>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</si>
  <si>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</si>
  <si>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</si>
  <si>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</si>
  <si>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</si>
  <si>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</si>
  <si>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</si>
  <si>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</si>
  <si>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</si>
  <si>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</si>
  <si>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</si>
  <si>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</si>
  <si>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</si>
  <si>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</si>
  <si>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</si>
  <si>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</si>
  <si>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</si>
  <si>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</si>
  <si>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</si>
  <si>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</si>
  <si>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</si>
  <si>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</si>
  <si>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</si>
  <si>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</si>
  <si>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</si>
  <si>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</si>
  <si>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</si>
  <si>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</si>
  <si>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</si>
  <si>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</si>
  <si>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</si>
  <si>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</si>
  <si>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</si>
  <si>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</si>
  <si>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</si>
  <si>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</si>
  <si>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</si>
  <si>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</si>
  <si>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</si>
  <si>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</si>
  <si>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</si>
  <si>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</si>
  <si>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</si>
  <si>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</si>
  <si>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</si>
  <si>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</si>
  <si>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</si>
  <si>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</si>
  <si>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</si>
  <si>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</si>
  <si>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</si>
  <si>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</si>
  <si>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</si>
  <si>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</si>
  <si>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</si>
  <si>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</si>
  <si>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</si>
  <si>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</si>
  <si>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</si>
  <si>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</si>
  <si>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</si>
  <si>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</si>
  <si>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</si>
  <si>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</si>
  <si>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</si>
  <si>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</si>
  <si>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</si>
  <si>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</si>
  <si>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</si>
  <si>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</si>
  <si>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</si>
  <si>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</si>
  <si>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</si>
  <si>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</si>
  <si>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</si>
  <si>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</si>
  <si>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</si>
  <si>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</si>
  <si>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</si>
  <si>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</si>
  <si>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</si>
  <si>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</si>
  <si>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</si>
  <si>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</si>
  <si>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</si>
  <si>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</si>
  <si>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</si>
  <si>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</si>
  <si>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</si>
  <si>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</si>
  <si>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</si>
  <si>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</si>
  <si>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</si>
  <si>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</si>
  <si>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</si>
  <si>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</si>
  <si>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</si>
  <si>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</si>
  <si>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</si>
  <si>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</si>
  <si>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</si>
  <si>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</si>
  <si>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</si>
  <si>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</si>
  <si>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</si>
  <si>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</si>
  <si>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</si>
  <si>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</si>
  <si>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</si>
  <si>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</si>
  <si>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</si>
  <si>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</si>
  <si>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</si>
  <si>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</si>
  <si>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</si>
  <si>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</si>
  <si>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</si>
  <si>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</si>
  <si>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</si>
  <si>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</si>
  <si>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</si>
  <si>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</si>
  <si>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</si>
  <si>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</si>
  <si>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</si>
  <si>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</si>
  <si>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</si>
  <si>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</si>
  <si>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</si>
  <si>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</si>
  <si>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</si>
  <si>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</si>
  <si>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</si>
  <si>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</si>
  <si>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</si>
  <si>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</si>
  <si>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</si>
  <si>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</si>
  <si>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</si>
  <si>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</si>
  <si>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</si>
  <si>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</si>
  <si>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</si>
  <si>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</si>
  <si>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</si>
  <si>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</si>
  <si>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</si>
  <si>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</si>
  <si>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</si>
  <si>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</si>
  <si>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</si>
  <si>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</si>
  <si>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</si>
  <si>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</si>
  <si>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</si>
  <si>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</si>
  <si>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</si>
  <si>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</si>
  <si>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</si>
  <si>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</si>
  <si>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</si>
  <si>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</si>
  <si>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</si>
  <si>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</si>
  <si>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</si>
  <si>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</si>
  <si>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</si>
  <si>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</si>
  <si>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</si>
  <si>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</si>
  <si>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</si>
  <si>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</si>
  <si>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</si>
  <si>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</si>
  <si>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</si>
  <si>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</si>
  <si>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</si>
  <si>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</si>
  <si>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</si>
  <si>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</si>
  <si>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</si>
  <si>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</si>
  <si>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</si>
  <si>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</si>
  <si>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</si>
  <si>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</si>
  <si>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총합계</t>
  </si>
  <si>
    <t>합계: 금액</t>
  </si>
  <si>
    <t>합계: 세액</t>
  </si>
  <si>
    <t>(다중 항목)</t>
  </si>
  <si>
    <t>금액비율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</si>
</sst>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  <numFmt numFmtId="183" formatCode="0.0;[Red]&quot;▼&quot;* 0.0;&quot;&quot;;&quot;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83" fontId="0" fillId="0" borderId="5" xfId="2" applyNumberFormat="1" applyFon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1342432"/>
        <c:axId val="891348912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8913489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91342432"/>
        <c:crosses val="max"/>
        <c:crossBetween val="between"/>
      </c:valAx>
      <c:catAx>
        <c:axId val="89134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9134891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F79D84F-EBFC-FBE9-F15A-FA4C092B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0</xdr:row>
          <xdr:rowOff>38100</xdr:rowOff>
        </xdr:from>
        <xdr:to>
          <xdr:col>4</xdr:col>
          <xdr:colOff>419100</xdr:colOff>
          <xdr:row>1</xdr:row>
          <xdr:rowOff>133350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연선" refreshedDate="45694.681871064815" backgroundQuery="1" createdVersion="8" refreshedVersion="8" minRefreshableVersion="3" recordCount="0" supportSubquery="1" supportAdvancedDrill="1" xr:uid="{DA91F79D-F1CC-4839-A99A-05EC89A170A2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0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5B7E3-564C-4CDE-86EC-045561E2C0C8}" name="피벗 테이블2" cacheId="59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compact="0" outline="1" outlineData="1" compactData="0" multipleFieldFilters="0">
  <location ref="B3:E14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2" baseField="1" baseItem="0" numFmtId="41"/>
    <dataField name="합계: 세액" fld="3" baseField="1" baseItem="2" numFmtId="41"/>
    <dataField name="금액비율" fld="4" showDataAs="percentOfCol" baseField="0" baseItem="0" numFmtId="10">
      <extLst>
        <ext xmlns:x14="http://schemas.microsoft.com/office/spreadsheetml/2009/9/main" uri="{E15A36E0-9728-4e99-A89B-3F7291B0FE68}">
          <x14:dataField sourceField="2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workbookViewId="0">
      <selection activeCell="C12" sqref="C12"/>
    </sheetView>
  </sheetViews>
  <sheetFormatPr defaultRowHeight="16.5"/>
  <cols>
    <col min="1" max="1" width="6.625" customWidth="1"/>
    <col min="2" max="2" width="5.125" customWidth="1"/>
    <col min="3" max="3" width="17.625" customWidth="1"/>
    <col min="4" max="4" width="6.875" customWidth="1"/>
    <col min="5" max="5" width="11" bestFit="1" customWidth="1"/>
    <col min="6" max="6" width="8.5" customWidth="1"/>
    <col min="7" max="7" width="10.75" customWidth="1"/>
    <col min="8" max="8" width="14.25" customWidth="1"/>
    <col min="9" max="9" width="5.25" bestFit="1" customWidth="1"/>
  </cols>
  <sheetData>
    <row r="2" spans="1:14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AND(A3="목련동",ISEVEN(D3))</f>
        <v>0</v>
      </c>
    </row>
    <row r="4" spans="1:14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t="s">
        <v>204</v>
      </c>
      <c r="L5" t="s">
        <v>205</v>
      </c>
      <c r="M5" t="s">
        <v>206</v>
      </c>
      <c r="N5" t="s">
        <v>207</v>
      </c>
    </row>
    <row r="6" spans="1:14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workbookViewId="0">
      <selection activeCell="N12" sqref="N12"/>
    </sheetView>
  </sheetViews>
  <sheetFormatPr defaultRowHeight="16.5"/>
  <cols>
    <col min="1" max="1" width="11.125" bestFit="1" customWidth="1"/>
    <col min="2" max="2" width="12.125" customWidth="1"/>
    <col min="3" max="3" width="17.5" customWidth="1"/>
    <col min="4" max="4" width="12.125" customWidth="1"/>
    <col min="5" max="5" width="8.375" customWidth="1"/>
    <col min="6" max="6" width="10.25" customWidth="1"/>
    <col min="7" max="7" width="7.875" bestFit="1" customWidth="1"/>
    <col min="8" max="8" width="6.875" bestFit="1" customWidth="1"/>
    <col min="9" max="9" width="7.875" bestFit="1" customWidth="1"/>
    <col min="10" max="10" width="12.75" customWidth="1"/>
  </cols>
  <sheetData>
    <row r="2" spans="1:10">
      <c r="A2" t="s">
        <v>139</v>
      </c>
    </row>
    <row r="3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workbookViewId="0">
      <selection activeCell="K24" sqref="K24"/>
    </sheetView>
  </sheetViews>
  <sheetFormatPr defaultRowHeight="16.5"/>
  <cols>
    <col min="1" max="1" width="11.5" customWidth="1"/>
    <col min="3" max="3" width="10.25" customWidth="1"/>
    <col min="4" max="4" width="11.125" customWidth="1"/>
    <col min="5" max="5" width="11.375" customWidth="1"/>
    <col min="6" max="6" width="13" bestFit="1" customWidth="1"/>
    <col min="7" max="7" width="15.125" bestFit="1" customWidth="1"/>
    <col min="9" max="9" width="15.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>
        <f>VLOOKUP(D3,$A$34:$C$39,3)+D3*VLOOKUP(D3,$A$34:$D$39,4)*(1-VLOOKUP(D3,$A$34:$G$39,MATCH(C3,$E$32:$G$32,1)+4))</f>
        <v>183987.1</v>
      </c>
      <c r="G3" s="22">
        <f>QUOTIENT(E3,CHOOSE(RIGHT(B3,1),20,30,50))</f>
        <v>833</v>
      </c>
      <c r="H3" s="19">
        <v>5</v>
      </c>
      <c r="I3" s="21" cm="1">
        <f t="array" ref="I3">fn엘리베이터요금(E3,H3)</f>
        <v>5000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>
        <f t="shared" ref="F4:F28" si="1">VLOOKUP(D4,$A$34:$C$39,3)+D4*VLOOKUP(D4,$A$34:$D$39,4)*(1-VLOOKUP(D4,$A$34:$G$39,MATCH(C4,$E$32:$G$32,1)+4))</f>
        <v>495797.31999999995</v>
      </c>
      <c r="G4" s="22">
        <f t="shared" ref="G4:G28" si="2">QUOTIENT(E4,CHOOSE(RIGHT(B4,1),20,30,50))</f>
        <v>700</v>
      </c>
      <c r="H4" s="19">
        <v>3</v>
      </c>
      <c r="I4" s="21" cm="1">
        <f t="array" ref="I4">fn엘리베이터요금(E4,H4)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>
        <f t="shared" si="1"/>
        <v>43313.8</v>
      </c>
      <c r="G5" s="22">
        <f t="shared" si="2"/>
        <v>800</v>
      </c>
      <c r="H5" s="19">
        <v>4</v>
      </c>
      <c r="I5" s="21" cm="1">
        <f t="array" ref="I5">fn엘리베이터요금(E5,H5)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>
        <f t="shared" si="1"/>
        <v>190252.6</v>
      </c>
      <c r="G6" s="22">
        <f t="shared" si="2"/>
        <v>500</v>
      </c>
      <c r="H6" s="19">
        <v>5</v>
      </c>
      <c r="I6" s="21" cm="1">
        <f t="array" ref="I6">fn엘리베이터요금(E6,H6)</f>
        <v>5000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>
        <f t="shared" si="1"/>
        <v>3049.723</v>
      </c>
      <c r="G7" s="22">
        <f t="shared" si="2"/>
        <v>700</v>
      </c>
      <c r="H7" s="19">
        <v>5</v>
      </c>
      <c r="I7" s="21" cm="1">
        <f t="array" ref="I7">fn엘리베이터요금(E7,H7)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>
        <f t="shared" si="1"/>
        <v>507135.12999999995</v>
      </c>
      <c r="G8" s="22">
        <f t="shared" si="2"/>
        <v>500</v>
      </c>
      <c r="H8" s="19">
        <v>6</v>
      </c>
      <c r="I8" s="21" cm="1">
        <f t="array" ref="I8">fn엘리베이터요금(E8,H8)</f>
        <v>5000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>
        <f t="shared" si="1"/>
        <v>382305.7</v>
      </c>
      <c r="G9" s="22">
        <f t="shared" si="2"/>
        <v>1250</v>
      </c>
      <c r="H9" s="19">
        <v>4</v>
      </c>
      <c r="I9" s="21" cm="1">
        <f t="array" ref="I9">fn엘리베이터요금(E9,H9)</f>
        <v>5000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>
        <f t="shared" si="1"/>
        <v>2817.136</v>
      </c>
      <c r="G10" s="22">
        <f t="shared" si="2"/>
        <v>1250</v>
      </c>
      <c r="H10" s="19">
        <v>3</v>
      </c>
      <c r="I10" s="21" cm="1">
        <f t="array" ref="I10">fn엘리베이터요금(E10,H10)</f>
        <v>5000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>
        <f t="shared" si="1"/>
        <v>455114.58999999997</v>
      </c>
      <c r="G11" s="22">
        <f t="shared" si="2"/>
        <v>1750</v>
      </c>
      <c r="H11" s="19">
        <v>7</v>
      </c>
      <c r="I11" s="21" cm="1">
        <f t="array" ref="I11">fn엘리베이터요금(E11,H11)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>
        <f t="shared" si="1"/>
        <v>196183.93999999997</v>
      </c>
      <c r="G12" s="22">
        <f t="shared" si="2"/>
        <v>1166</v>
      </c>
      <c r="H12" s="19">
        <v>8</v>
      </c>
      <c r="I12" s="21" cm="1">
        <f t="array" ref="I12">fn엘리베이터요금(E12,H12)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>
        <f t="shared" si="1"/>
        <v>523141.44999999995</v>
      </c>
      <c r="G13" s="22">
        <f t="shared" si="2"/>
        <v>1333</v>
      </c>
      <c r="H13" s="19">
        <v>7</v>
      </c>
      <c r="I13" s="21" cm="1">
        <f t="array" ref="I13">fn엘리베이터요금(E13,H13)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>
        <f t="shared" si="1"/>
        <v>189834.9</v>
      </c>
      <c r="G14" s="22">
        <f t="shared" si="2"/>
        <v>700</v>
      </c>
      <c r="H14" s="19">
        <v>3</v>
      </c>
      <c r="I14" s="21" cm="1">
        <f t="array" ref="I14">fn엘리베이터요금(E14,H14)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>
        <f t="shared" si="1"/>
        <v>2874.5410000000002</v>
      </c>
      <c r="G15" s="22">
        <f t="shared" si="2"/>
        <v>2000</v>
      </c>
      <c r="H15" s="19">
        <v>5</v>
      </c>
      <c r="I15" s="21" cm="1">
        <f t="array" ref="I15">fn엘리베이터요금(E15,H15)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>
        <f t="shared" si="1"/>
        <v>39743.700000000004</v>
      </c>
      <c r="G16" s="22">
        <f t="shared" si="2"/>
        <v>833</v>
      </c>
      <c r="H16" s="19">
        <v>4</v>
      </c>
      <c r="I16" s="21" cm="1">
        <f t="array" ref="I16">fn엘리베이터요금(E16,H16)</f>
        <v>5000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>
        <f t="shared" si="1"/>
        <v>44796.330999999998</v>
      </c>
      <c r="G17" s="22">
        <f t="shared" si="2"/>
        <v>1166</v>
      </c>
      <c r="H17" s="19">
        <v>3</v>
      </c>
      <c r="I17" s="21" cm="1">
        <f t="array" ref="I17">fn엘리베이터요금(E17,H17)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>
        <f t="shared" si="1"/>
        <v>467786.25999999995</v>
      </c>
      <c r="G18" s="22">
        <f t="shared" si="2"/>
        <v>800</v>
      </c>
      <c r="H18" s="19">
        <v>9</v>
      </c>
      <c r="I18" s="21" cm="1">
        <f t="array" ref="I18">fn엘리베이터요금(E18,H18)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>
        <f t="shared" si="1"/>
        <v>188644.45499999999</v>
      </c>
      <c r="G19" s="22">
        <f t="shared" si="2"/>
        <v>1250</v>
      </c>
      <c r="H19" s="19">
        <v>9</v>
      </c>
      <c r="I19" s="21" cm="1">
        <f t="array" ref="I19">fn엘리베이터요금(E19,H19)</f>
        <v>5000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>
        <f t="shared" si="1"/>
        <v>2569.4560000000001</v>
      </c>
      <c r="G20" s="22">
        <f t="shared" si="2"/>
        <v>700</v>
      </c>
      <c r="H20" s="19">
        <v>1</v>
      </c>
      <c r="I20" s="21" cm="1">
        <f t="array" ref="I20">fn엘리베이터요금(E20,H20)</f>
        <v>7000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>
        <f t="shared" si="1"/>
        <v>405094.83999999997</v>
      </c>
      <c r="G21" s="22">
        <f t="shared" si="2"/>
        <v>800</v>
      </c>
      <c r="H21" s="19">
        <v>2</v>
      </c>
      <c r="I21" s="21" cm="1">
        <f t="array" ref="I21">fn엘리베이터요금(E21,H21)</f>
        <v>8000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>
        <f t="shared" si="1"/>
        <v>200477.89599999998</v>
      </c>
      <c r="G22" s="22">
        <f t="shared" si="2"/>
        <v>833</v>
      </c>
      <c r="H22" s="19">
        <v>4</v>
      </c>
      <c r="I22" s="21" cm="1">
        <f t="array" ref="I22">fn엘리베이터요금(E22,H22)</f>
        <v>5000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>
        <f t="shared" si="1"/>
        <v>381880</v>
      </c>
      <c r="G23" s="22">
        <f t="shared" si="2"/>
        <v>1166</v>
      </c>
      <c r="H23" s="19">
        <v>5</v>
      </c>
      <c r="I23" s="21" cm="1">
        <f t="array" ref="I23">fn엘리베이터요금(E23,H23)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>
        <f t="shared" si="1"/>
        <v>183485.86</v>
      </c>
      <c r="G24" s="22">
        <f t="shared" si="2"/>
        <v>700</v>
      </c>
      <c r="H24" s="19">
        <v>6</v>
      </c>
      <c r="I24" s="21" cm="1">
        <f t="array" ref="I24">fn엘리베이터요금(E24,H24)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>
        <f t="shared" si="1"/>
        <v>523808.37999999995</v>
      </c>
      <c r="G25" s="22">
        <f t="shared" si="2"/>
        <v>833</v>
      </c>
      <c r="H25" s="19">
        <v>4</v>
      </c>
      <c r="I25" s="21" cm="1">
        <f t="array" ref="I25">fn엘리베이터요금(E25,H25)</f>
        <v>5000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>
        <f t="shared" si="1"/>
        <v>481210</v>
      </c>
      <c r="G26" s="22">
        <f t="shared" si="2"/>
        <v>833</v>
      </c>
      <c r="H26" s="19">
        <v>9</v>
      </c>
      <c r="I26" s="21" cm="1">
        <f t="array" ref="I26">fn엘리베이터요금(E26,H26)</f>
        <v>5000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>
        <f t="shared" si="1"/>
        <v>2854.2879999999996</v>
      </c>
      <c r="G27" s="22">
        <f t="shared" si="2"/>
        <v>1750</v>
      </c>
      <c r="H27" s="19">
        <v>5</v>
      </c>
      <c r="I27" s="21" cm="1">
        <f t="array" ref="I27">fn엘리베이터요금(E27,H27)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>
        <f t="shared" si="1"/>
        <v>168803.70499999999</v>
      </c>
      <c r="G28" s="22">
        <f t="shared" si="2"/>
        <v>1750</v>
      </c>
      <c r="H28" s="19">
        <v>2</v>
      </c>
      <c r="I28" s="21" cm="1">
        <f t="array" ref="I28">fn엘리베이터요금(E28,H28)</f>
        <v>7000</v>
      </c>
    </row>
    <row r="30" spans="1:9">
      <c r="A30" t="s">
        <v>152</v>
      </c>
    </row>
    <row r="31" spans="1:9">
      <c r="A31" s="35" t="s">
        <v>153</v>
      </c>
      <c r="B31" s="36"/>
      <c r="C31" s="36"/>
      <c r="D31" s="37"/>
      <c r="E31" s="38" t="s">
        <v>142</v>
      </c>
      <c r="F31" s="38"/>
      <c r="G31" s="38"/>
    </row>
    <row r="32" spans="1:9">
      <c r="A32" s="39" t="s">
        <v>154</v>
      </c>
      <c r="B32" s="40"/>
      <c r="C32" s="38" t="s">
        <v>155</v>
      </c>
      <c r="D32" s="38" t="s">
        <v>156</v>
      </c>
      <c r="E32" s="23">
        <v>1</v>
      </c>
      <c r="F32" s="23">
        <v>3</v>
      </c>
      <c r="G32" s="23">
        <v>5</v>
      </c>
    </row>
    <row r="33" spans="1:7">
      <c r="A33" s="41"/>
      <c r="B33" s="42"/>
      <c r="C33" s="38"/>
      <c r="D33" s="38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t="s">
        <v>158</v>
      </c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 cm="1">
        <f t="array" ref="B43">MAX(($A$3:$A$28=$A43)*(VALUE(RIGHT($B$3:$B$28,1))=B$42)*$D$3:$D$28)</f>
        <v>548</v>
      </c>
      <c r="C43" s="29">
        <f t="array" ref="C43">MAX(($A$3:$A$28=$A43)*(VALUE(RIGHT($B$3:$B$28,1))=C$42)*$D$3:$D$28)</f>
        <v>766</v>
      </c>
      <c r="D43" s="29">
        <f t="array" ref="D43">MAX(($A$3:$A$28=$A43)*(VALUE(RIGHT($B$3:$B$28,1))=D$42)*$D$3:$D$28)</f>
        <v>741</v>
      </c>
      <c r="F43" s="19" t="s">
        <v>149</v>
      </c>
      <c r="G43" s="19" t="str" cm="1">
        <f t="array" ref="G43">_xlfn.CONCAT(SUM(($A$3:$A$28=F43)*($D$3:$D$28&gt;AVERAGE($D$3:$D$28))*$D$3:$D$28),"(",SUM(($A$3:$A$28=F43)*($D$3:$D$28&gt;AVERAGE($D$3:$D$28))*1),"세대)")</f>
        <v>3664(6세대)</v>
      </c>
    </row>
    <row r="44" spans="1:7">
      <c r="A44" s="19" t="s">
        <v>150</v>
      </c>
      <c r="B44" s="29">
        <f t="array" ref="B44">MAX(($A$3:$A$28=$A44)*(VALUE(RIGHT($B$3:$B$28,1))=B$42)*$D$3:$D$28)</f>
        <v>663</v>
      </c>
      <c r="C44" s="29">
        <f t="array" ref="C44">MAX(($A$3:$A$28=$A44)*(VALUE(RIGHT($B$3:$B$28,1))=C$42)*$D$3:$D$28)</f>
        <v>520</v>
      </c>
      <c r="D44" s="29">
        <f t="array" ref="D44">MAX(($A$3:$A$28=$A44)*(VALUE(RIGHT($B$3:$B$28,1))=D$42)*$D$3:$D$28)</f>
        <v>724</v>
      </c>
      <c r="F44" s="19" t="s">
        <v>150</v>
      </c>
      <c r="G44" s="19" t="str">
        <f t="array" ref="G44">_xlfn.CONCAT(SUM(($A$3:$A$28=F44)*($D$3:$D$28&gt;AVERAGE($D$3:$D$28))*$D$3:$D$28),"(",SUM(($A$3:$A$28=F44)*($D$3:$D$28&gt;AVERAGE($D$3:$D$28))*1),"세대)")</f>
        <v>2843(5세대)</v>
      </c>
    </row>
    <row r="45" spans="1:7">
      <c r="A45" s="19" t="s">
        <v>151</v>
      </c>
      <c r="B45" s="29">
        <f t="array" ref="B45">MAX(($A$3:$A$28=$A45)*(VALUE(RIGHT($B$3:$B$28,1))=B$42)*$D$3:$D$28)</f>
        <v>157</v>
      </c>
      <c r="C45" s="29">
        <f t="array" ref="C45">MAX(($A$3:$A$28=$A45)*(VALUE(RIGHT($B$3:$B$28,1))=C$42)*$D$3:$D$28)</f>
        <v>765</v>
      </c>
      <c r="D45" s="29">
        <f t="array" ref="D45">MAX(($A$3:$A$28=$A45)*(VALUE(RIGHT($B$3:$B$28,1))=D$42)*$D$3:$D$28)</f>
        <v>682</v>
      </c>
      <c r="F45" s="19" t="s">
        <v>151</v>
      </c>
      <c r="G45" s="19" t="str">
        <f t="array" ref="G45">_xlfn.CONCAT(SUM(($A$3:$A$28=F45)*($D$3:$D$28&gt;AVERAGE($D$3:$D$28))*$D$3:$D$28),"(",SUM(($A$3:$A$28=F45)*($D$3:$D$28&gt;AVERAGE($D$3:$D$28))*1),"세대)")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workbookViewId="0">
      <selection activeCell="C5" sqref="C5"/>
    </sheetView>
  </sheetViews>
  <sheetFormatPr defaultRowHeight="16.5"/>
  <cols>
    <col min="2" max="2" width="11.375" bestFit="1" customWidth="1"/>
    <col min="3" max="3" width="13" bestFit="1" customWidth="1"/>
    <col min="4" max="4" width="10.5" bestFit="1" customWidth="1"/>
    <col min="5" max="5" width="9.5" bestFit="1" customWidth="1"/>
  </cols>
  <sheetData>
    <row r="1" spans="2:5">
      <c r="B1" s="43" t="s">
        <v>14</v>
      </c>
      <c r="C1" t="s" vm="1">
        <v>211</v>
      </c>
    </row>
    <row r="3" spans="2:5">
      <c r="B3" s="46" t="s">
        <v>16</v>
      </c>
      <c r="C3" s="1" t="s">
        <v>209</v>
      </c>
      <c r="D3" s="1" t="s">
        <v>210</v>
      </c>
      <c r="E3" s="1" t="s">
        <v>212</v>
      </c>
    </row>
    <row r="4" spans="2:5">
      <c r="B4" s="1" t="s">
        <v>41</v>
      </c>
      <c r="C4" s="45">
        <v>150000</v>
      </c>
      <c r="D4" s="45">
        <v>16875</v>
      </c>
      <c r="E4" s="44">
        <v>0.10909090909090909</v>
      </c>
    </row>
    <row r="5" spans="2:5">
      <c r="B5" s="1" t="s">
        <v>109</v>
      </c>
      <c r="C5" s="45">
        <v>220000</v>
      </c>
      <c r="D5" s="45">
        <v>24750</v>
      </c>
      <c r="E5" s="44">
        <v>0.16</v>
      </c>
    </row>
    <row r="6" spans="2:5">
      <c r="B6" s="1" t="s">
        <v>97</v>
      </c>
      <c r="C6" s="45">
        <v>200000</v>
      </c>
      <c r="D6" s="45">
        <v>22500</v>
      </c>
      <c r="E6" s="44">
        <v>0.14545454545454545</v>
      </c>
    </row>
    <row r="7" spans="2:5">
      <c r="B7" s="1" t="s">
        <v>68</v>
      </c>
      <c r="C7" s="45">
        <v>170000</v>
      </c>
      <c r="D7" s="45">
        <v>19125</v>
      </c>
      <c r="E7" s="44">
        <v>0.12363636363636364</v>
      </c>
    </row>
    <row r="8" spans="2:5">
      <c r="B8" s="1" t="s">
        <v>83</v>
      </c>
      <c r="C8" s="45">
        <v>80000</v>
      </c>
      <c r="D8" s="45">
        <v>9000</v>
      </c>
      <c r="E8" s="44">
        <v>5.8181818181818182E-2</v>
      </c>
    </row>
    <row r="9" spans="2:5">
      <c r="B9" s="1" t="s">
        <v>64</v>
      </c>
      <c r="C9" s="45">
        <v>220000</v>
      </c>
      <c r="D9" s="45">
        <v>24750</v>
      </c>
      <c r="E9" s="44">
        <v>0.16</v>
      </c>
    </row>
    <row r="10" spans="2:5">
      <c r="B10" s="1" t="s">
        <v>37</v>
      </c>
      <c r="C10" s="45">
        <v>60000</v>
      </c>
      <c r="D10" s="45">
        <v>6750</v>
      </c>
      <c r="E10" s="44">
        <v>4.363636363636364E-2</v>
      </c>
    </row>
    <row r="11" spans="2:5">
      <c r="B11" s="1" t="s">
        <v>32</v>
      </c>
      <c r="C11" s="45">
        <v>55000</v>
      </c>
      <c r="D11" s="45">
        <v>6188</v>
      </c>
      <c r="E11" s="44">
        <v>0.04</v>
      </c>
    </row>
    <row r="12" spans="2:5">
      <c r="B12" s="1" t="s">
        <v>57</v>
      </c>
      <c r="C12" s="45">
        <v>170000</v>
      </c>
      <c r="D12" s="45">
        <v>19125</v>
      </c>
      <c r="E12" s="44">
        <v>0.12363636363636364</v>
      </c>
    </row>
    <row r="13" spans="2:5">
      <c r="B13" s="1" t="s">
        <v>25</v>
      </c>
      <c r="C13" s="45">
        <v>50000</v>
      </c>
      <c r="D13" s="45">
        <v>5625</v>
      </c>
      <c r="E13" s="44">
        <v>3.6363636363636362E-2</v>
      </c>
    </row>
    <row r="14" spans="2:5">
      <c r="B14" s="1" t="s">
        <v>208</v>
      </c>
      <c r="C14" s="45">
        <v>1375000</v>
      </c>
      <c r="D14" s="45">
        <v>154688</v>
      </c>
      <c r="E14" s="44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I11" sqref="I11"/>
    </sheetView>
  </sheetViews>
  <sheetFormatPr defaultRowHeight="16.5"/>
  <cols>
    <col min="1" max="1" width="19.5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ROUND(B3/(B4+B5),0)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dataConsolidate/>
  <phoneticPr fontId="1" type="noConversion"/>
  <dataValidations count="1">
    <dataValidation type="list" allowBlank="1" showInputMessage="1" showErrorMessage="1" sqref="B3" xr:uid="{1577E92B-9264-4A2F-8CE3-D7DD1A5B89C8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workbookViewId="0">
      <selection activeCell="D3" sqref="D3:D7"/>
    </sheetView>
  </sheetViews>
  <sheetFormatPr defaultRowHeight="16.5"/>
  <cols>
    <col min="1" max="1" width="9.75" customWidth="1"/>
    <col min="2" max="3" width="11.875" bestFit="1" customWidth="1"/>
    <col min="4" max="4" width="15.875" bestFit="1" customWidth="1"/>
    <col min="5" max="5" width="3.875" customWidth="1"/>
    <col min="6" max="6" width="11.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47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47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47">
        <v>1.53</v>
      </c>
    </row>
    <row r="6" spans="1:4">
      <c r="A6" s="19" t="s">
        <v>172</v>
      </c>
      <c r="B6" s="21">
        <v>3477000</v>
      </c>
      <c r="C6" s="21">
        <v>4347000</v>
      </c>
      <c r="D6" s="47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47">
        <v>-5.71</v>
      </c>
    </row>
    <row r="8" spans="1:4">
      <c r="A8" s="19" t="s">
        <v>174</v>
      </c>
      <c r="B8" s="21">
        <v>14512000</v>
      </c>
      <c r="C8" s="29">
        <v>14987000</v>
      </c>
      <c r="D8" s="47">
        <v>3.17</v>
      </c>
    </row>
    <row r="9" spans="1:4">
      <c r="A9" s="19" t="s">
        <v>175</v>
      </c>
      <c r="B9" s="21">
        <v>5512000</v>
      </c>
      <c r="C9" s="29" t="s">
        <v>176</v>
      </c>
      <c r="D9" s="47">
        <v>0</v>
      </c>
    </row>
    <row r="10" spans="1:4">
      <c r="A10" s="19" t="s">
        <v>177</v>
      </c>
      <c r="B10" s="21">
        <v>6405000</v>
      </c>
      <c r="C10" s="29">
        <v>6916000</v>
      </c>
      <c r="D10" s="47">
        <v>7.39</v>
      </c>
    </row>
    <row r="11" spans="1:4">
      <c r="A11" s="19" t="s">
        <v>178</v>
      </c>
      <c r="B11" s="21">
        <v>14320000</v>
      </c>
      <c r="C11" s="29">
        <v>17571000</v>
      </c>
      <c r="D11" s="47">
        <v>18.5</v>
      </c>
    </row>
    <row r="12" spans="1:4">
      <c r="A12" s="19" t="s">
        <v>179</v>
      </c>
      <c r="B12" s="21">
        <v>10594000</v>
      </c>
      <c r="C12" s="21">
        <v>10594000</v>
      </c>
      <c r="D12" s="47">
        <v>0</v>
      </c>
    </row>
    <row r="13" spans="1:4">
      <c r="A13" s="19" t="s">
        <v>180</v>
      </c>
      <c r="B13" s="21">
        <v>7246000</v>
      </c>
      <c r="C13" s="21">
        <v>10568000</v>
      </c>
      <c r="D13" s="47">
        <v>31.43</v>
      </c>
    </row>
    <row r="14" spans="1:4">
      <c r="A14" s="19" t="s">
        <v>181</v>
      </c>
      <c r="B14" s="21">
        <v>10253000</v>
      </c>
      <c r="C14" s="21">
        <v>10151000</v>
      </c>
      <c r="D14" s="47">
        <v>-1</v>
      </c>
    </row>
    <row r="15" spans="1:4">
      <c r="A15" s="19" t="s">
        <v>182</v>
      </c>
      <c r="B15" s="21">
        <v>11372000</v>
      </c>
      <c r="C15" s="21">
        <v>11721000</v>
      </c>
      <c r="D15" s="47">
        <v>2.98</v>
      </c>
    </row>
    <row r="16" spans="1:4">
      <c r="A16" s="19" t="s">
        <v>183</v>
      </c>
      <c r="B16" s="21">
        <v>10478000</v>
      </c>
      <c r="C16" s="21">
        <v>15642000</v>
      </c>
      <c r="D16" s="47">
        <v>33.01</v>
      </c>
    </row>
    <row r="17" spans="1:4">
      <c r="A17" s="19" t="s">
        <v>184</v>
      </c>
      <c r="B17" s="21">
        <v>1983000</v>
      </c>
      <c r="C17" s="21">
        <v>1835000</v>
      </c>
      <c r="D17" s="47">
        <v>-8.07</v>
      </c>
    </row>
    <row r="18" spans="1:4">
      <c r="A18" s="19" t="s">
        <v>185</v>
      </c>
      <c r="B18" s="21">
        <v>14761000</v>
      </c>
      <c r="C18" s="21">
        <v>12956000</v>
      </c>
      <c r="D18" s="47">
        <v>-13.93</v>
      </c>
    </row>
    <row r="19" spans="1:4">
      <c r="A19" s="19" t="s">
        <v>186</v>
      </c>
      <c r="B19" s="21">
        <v>9169000</v>
      </c>
      <c r="C19" s="21">
        <v>8794000</v>
      </c>
      <c r="D19" s="47">
        <v>-4.26</v>
      </c>
    </row>
    <row r="20" spans="1:4">
      <c r="A20" s="19" t="s">
        <v>187</v>
      </c>
      <c r="B20" s="21">
        <v>16557000</v>
      </c>
      <c r="C20" s="21">
        <v>26524000</v>
      </c>
      <c r="D20" s="47">
        <v>37.58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4" name="Button 4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workbookViewId="0">
      <selection activeCell="J12" sqref="J12"/>
    </sheetView>
  </sheetViews>
  <sheetFormatPr defaultRowHeight="16.5"/>
  <cols>
    <col min="4" max="4" width="11" bestFit="1" customWidth="1"/>
    <col min="6" max="6" width="9.375" bestFit="1" customWidth="1"/>
    <col min="7" max="7" width="15.1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8"/>
  <sheetViews>
    <sheetView tabSelected="1" workbookViewId="0">
      <selection activeCell="M18" sqref="M18"/>
    </sheetView>
  </sheetViews>
  <sheetFormatPr defaultRowHeight="16.5"/>
  <cols>
    <col min="1" max="1" width="11.125" bestFit="1" customWidth="1"/>
    <col min="2" max="2" width="10.25" customWidth="1"/>
    <col min="3" max="3" width="9.75" customWidth="1"/>
    <col min="4" max="4" width="11.125" customWidth="1"/>
    <col min="5" max="5" width="12.1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4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4"/>
      <c r="G5" t="s">
        <v>199</v>
      </c>
    </row>
    <row r="6" spans="1:7">
      <c r="G6" t="s">
        <v>200</v>
      </c>
    </row>
    <row r="7" spans="1:7">
      <c r="G7" t="s">
        <v>201</v>
      </c>
    </row>
    <row r="8" spans="1:7">
      <c r="G8" t="s">
        <v>202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428625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133350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진영 선</cp:lastModifiedBy>
  <dcterms:created xsi:type="dcterms:W3CDTF">2023-05-12T10:51:28Z</dcterms:created>
  <dcterms:modified xsi:type="dcterms:W3CDTF">2025-02-06T08:02:08Z</dcterms:modified>
</cp:coreProperties>
</file>