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 codeName="{DC747B9D-DBBB-FA85-71B4-595EBAB97821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seyun\Desktop\기출\10회\"/>
    </mc:Choice>
  </mc:AlternateContent>
  <xr:revisionPtr revIDLastSave="0" documentId="13_ncr:1_{2D9BEEB9-43C6-4B49-8E4D-C3830123FD12}" xr6:coauthVersionLast="47" xr6:coauthVersionMax="47" xr10:uidLastSave="{00000000-0000-0000-0000-000000000000}"/>
  <bookViews>
    <workbookView xWindow="-120" yWindow="-120" windowWidth="29040" windowHeight="16440" activeTab="2" xr2:uid="{3D40FA9A-CE26-439E-91BF-E5A626DD871E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'기본작업-1'!$A$2:$I$28</definedName>
    <definedName name="_xlnm.Criteria" localSheetId="0">'기본작업-1'!$K$2:$K$3</definedName>
    <definedName name="_xlnm.Extract" localSheetId="0">'기본작업-1'!$K$5:$N$5</definedName>
    <definedName name="_xlnm.Print_Area" localSheetId="1">'기본작업-2'!$A$3:$J$90</definedName>
    <definedName name="_xlnm.Print_Titles" localSheetId="1">'기본작업-2'!$3:$3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차량대여" name="차량대여" connection="차량대여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" i="3" l="1"/>
  <c r="F5" i="3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3" i="3"/>
  <c r="G4" i="3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3" i="3"/>
  <c r="B44" i="3" a="1"/>
  <c r="B44" i="3" s="1"/>
  <c r="C44" i="3" a="1"/>
  <c r="C44" i="3"/>
  <c r="D44" i="3" a="1"/>
  <c r="D44" i="3" s="1"/>
  <c r="B45" i="3" a="1"/>
  <c r="B45" i="3"/>
  <c r="C45" i="3" a="1"/>
  <c r="C45" i="3" s="1"/>
  <c r="D45" i="3" a="1"/>
  <c r="D45" i="3"/>
  <c r="C43" i="3" a="1"/>
  <c r="C43" i="3" s="1"/>
  <c r="D43" i="3" a="1"/>
  <c r="D43" i="3" s="1"/>
  <c r="B43" i="3" a="1"/>
  <c r="B43" i="3" s="1"/>
  <c r="G44" i="3" a="1"/>
  <c r="G44" i="3" s="1"/>
  <c r="G45" i="3" a="1"/>
  <c r="G45" i="3" s="1"/>
  <c r="G43" i="3" a="1"/>
  <c r="G43" i="3" s="1"/>
  <c r="B12" i="5"/>
  <c r="B6" i="5"/>
  <c r="K3" i="1"/>
  <c r="I8" i="3" a="1"/>
  <c r="I16" i="3" a="1"/>
  <c r="I24" i="3" a="1"/>
  <c r="I7" i="3" a="1"/>
  <c r="I15" i="3" a="1"/>
  <c r="I23" i="3" a="1"/>
  <c r="I10" i="3" a="1"/>
  <c r="I18" i="3" a="1"/>
  <c r="I26" i="3" a="1"/>
  <c r="I9" i="3" a="1"/>
  <c r="I17" i="3" a="1"/>
  <c r="I25" i="3" a="1"/>
  <c r="I4" i="3" a="1"/>
  <c r="I12" i="3" a="1"/>
  <c r="I20" i="3" a="1"/>
  <c r="I28" i="3" a="1"/>
  <c r="I11" i="3" a="1"/>
  <c r="I19" i="3" a="1"/>
  <c r="I27" i="3" a="1"/>
  <c r="I6" i="3" a="1"/>
  <c r="I14" i="3" a="1"/>
  <c r="I22" i="3" a="1"/>
  <c r="I5" i="3" a="1"/>
  <c r="I13" i="3" a="1"/>
  <c r="I21" i="3" a="1"/>
  <c r="I3" i="3" a="1"/>
  <c r="I27" i="3" l="1"/>
  <c r="I25" i="3"/>
  <c r="I23" i="3"/>
  <c r="I21" i="3"/>
  <c r="I19" i="3"/>
  <c r="I17" i="3"/>
  <c r="I15" i="3"/>
  <c r="I13" i="3"/>
  <c r="I11" i="3"/>
  <c r="I9" i="3"/>
  <c r="I7" i="3"/>
  <c r="I5" i="3"/>
  <c r="I28" i="3"/>
  <c r="I26" i="3"/>
  <c r="I24" i="3"/>
  <c r="I22" i="3"/>
  <c r="I20" i="3"/>
  <c r="I18" i="3"/>
  <c r="I16" i="3"/>
  <c r="I14" i="3"/>
  <c r="I12" i="3"/>
  <c r="I10" i="3"/>
  <c r="I8" i="3"/>
  <c r="I6" i="3"/>
  <c r="I4" i="3"/>
  <c r="I3" i="3"/>
  <c r="E3" i="3"/>
  <c r="E4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4315834-3F4A-4FDE-B6C4-8B92474C8A7C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A17BBFA7-8AB3-4132-BF07-B0638595284C}" name="차량대여" type="103" refreshedVersion="8" minRefreshableVersion="5">
    <extLst>
      <ext xmlns:x15="http://schemas.microsoft.com/office/spreadsheetml/2010/11/main" uri="{DE250136-89BD-433C-8126-D09CA5730AF9}">
        <x15:connection id="차량대여" autoDelete="1">
          <x15:textPr prompt="0" codePage="949" sourceFile="C:\Users\seyun\Desktop\기출\10회\차량대여.csv" tab="0" comma="1">
            <textFields count="9">
              <textField type="skip"/>
              <textField type="skip"/>
              <textField/>
              <textField type="skip"/>
              <textField/>
              <textField type="skip"/>
              <textField/>
              <textField/>
              <textField type="skip"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2">
    <metadataType name="XLMDX" minSupportedVersion="120000" copy="1" pasteAll="1" pasteValues="1" merge="1" splitFirst="1" rowColShift="1" clearFormats="1" clearComments="1" assign="1" coerce="1"/>
    <metadataType name="XLDAPR" minSupportedVersion="120000" copy="1" pasteAll="1" pasteValues="1" merge="1" splitFirst="1" rowColShift="1" clearFormats="1" clearComments="1" assign="1" coerce="1" cellMeta="1"/>
  </metadataTypes>
  <metadataStrings count="2">
    <s v="ThisWorkbookDataModel"/>
    <s v="{[차량대여].[상호].&amp;[LG화학],[차량대여].[상호].&amp;[국보화학],[차량대여].[상호].&amp;[금호산업]}"/>
  </metadataStrings>
  <mdxMetadata count="1">
    <mdx n="0" f="s">
      <ms ns="1" c="0"/>
    </mdx>
  </mdxMetadata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2" v="0"/>
    </bk>
  </cellMetadata>
  <valueMetadata count="1">
    <bk>
      <rc t="1" v="0"/>
    </bk>
  </valueMetadata>
</metadata>
</file>

<file path=xl/sharedStrings.xml><?xml version="1.0" encoding="utf-8"?>
<sst xmlns="http://schemas.openxmlformats.org/spreadsheetml/2006/main" count="618" uniqueCount="209">
  <si>
    <t>동</t>
  </si>
  <si>
    <t>호수</t>
  </si>
  <si>
    <t>가족수</t>
  </si>
  <si>
    <t>전기사용량</t>
  </si>
  <si>
    <t>공동요금</t>
  </si>
  <si>
    <t>전기요금</t>
  </si>
  <si>
    <t>단위별공동요금</t>
  </si>
  <si>
    <t>층수</t>
  </si>
  <si>
    <t>목련동</t>
  </si>
  <si>
    <t>장미동</t>
  </si>
  <si>
    <t>국화동</t>
  </si>
  <si>
    <t>납부일자</t>
    <phoneticPr fontId="1" type="noConversion"/>
  </si>
  <si>
    <t>접수일자</t>
  </si>
  <si>
    <t>거래처코드</t>
  </si>
  <si>
    <t>상호</t>
  </si>
  <si>
    <t>행선지코드</t>
  </si>
  <si>
    <t>행선지</t>
  </si>
  <si>
    <t>차량종류</t>
  </si>
  <si>
    <t>금액</t>
  </si>
  <si>
    <t>세액</t>
  </si>
  <si>
    <t>합계</t>
  </si>
  <si>
    <t>출발일자</t>
  </si>
  <si>
    <t>AA-01</t>
  </si>
  <si>
    <t xml:space="preserve">대명금속  </t>
  </si>
  <si>
    <t>PT-1</t>
  </si>
  <si>
    <t>평택</t>
  </si>
  <si>
    <t>1톤</t>
  </si>
  <si>
    <t>BB-02</t>
  </si>
  <si>
    <t xml:space="preserve">코암유통 </t>
  </si>
  <si>
    <t>WJ-1</t>
  </si>
  <si>
    <t>원주</t>
  </si>
  <si>
    <t>IC-3</t>
  </si>
  <si>
    <t>인천</t>
  </si>
  <si>
    <t>3톤</t>
  </si>
  <si>
    <t>BB-04</t>
  </si>
  <si>
    <t>텔슨통신기술</t>
  </si>
  <si>
    <t>SW-1</t>
  </si>
  <si>
    <t>수원</t>
  </si>
  <si>
    <t>BB-06</t>
  </si>
  <si>
    <t xml:space="preserve">Y.C 인터네셔날  </t>
  </si>
  <si>
    <t>KR-3</t>
  </si>
  <si>
    <t>강릉</t>
  </si>
  <si>
    <t>BB-08</t>
  </si>
  <si>
    <t>계성제지</t>
  </si>
  <si>
    <t>CA-5</t>
  </si>
  <si>
    <t>천안</t>
  </si>
  <si>
    <t>5톤</t>
  </si>
  <si>
    <t>CC-13</t>
  </si>
  <si>
    <t>율촌화학</t>
  </si>
  <si>
    <t>US-5</t>
  </si>
  <si>
    <t>울산</t>
  </si>
  <si>
    <t>AA-07</t>
  </si>
  <si>
    <t xml:space="preserve">정금강업  </t>
  </si>
  <si>
    <t>WJ-5</t>
  </si>
  <si>
    <t>AA-10</t>
  </si>
  <si>
    <t xml:space="preserve">진한통상  </t>
  </si>
  <si>
    <t>JJ-1</t>
  </si>
  <si>
    <t>전주</t>
  </si>
  <si>
    <t>PT-3</t>
  </si>
  <si>
    <t>BB-10</t>
  </si>
  <si>
    <t>삼성코닝</t>
  </si>
  <si>
    <t>CC-18</t>
  </si>
  <si>
    <t>하이크리에이션</t>
  </si>
  <si>
    <t>BS-5</t>
  </si>
  <si>
    <t>부산</t>
  </si>
  <si>
    <t>CC-19</t>
  </si>
  <si>
    <t>기아특수강</t>
  </si>
  <si>
    <t>DK-5</t>
  </si>
  <si>
    <t>대구</t>
  </si>
  <si>
    <t>CC-20</t>
  </si>
  <si>
    <t>현진산업</t>
  </si>
  <si>
    <t>MS-1</t>
  </si>
  <si>
    <t>마산</t>
  </si>
  <si>
    <t>BS-1</t>
  </si>
  <si>
    <t>BS-3</t>
  </si>
  <si>
    <t>US-1</t>
  </si>
  <si>
    <t>BB-05</t>
  </si>
  <si>
    <t>한영산업</t>
  </si>
  <si>
    <t>CC-11</t>
  </si>
  <si>
    <t>쌍용제지</t>
  </si>
  <si>
    <t>CC-12</t>
  </si>
  <si>
    <t>LG화학</t>
  </si>
  <si>
    <t>DJ-1</t>
  </si>
  <si>
    <t>대전</t>
  </si>
  <si>
    <t>CC-15</t>
  </si>
  <si>
    <t>한솔제지</t>
  </si>
  <si>
    <t>PT-5</t>
  </si>
  <si>
    <t>AA-08</t>
  </si>
  <si>
    <t xml:space="preserve">효신 제조업 </t>
  </si>
  <si>
    <t>DK-3</t>
  </si>
  <si>
    <t>CC-16</t>
  </si>
  <si>
    <t>한국화이바</t>
  </si>
  <si>
    <t>BB-03</t>
  </si>
  <si>
    <t xml:space="preserve">텔슨정보통신 </t>
  </si>
  <si>
    <t>PH-3</t>
  </si>
  <si>
    <t>포항</t>
  </si>
  <si>
    <t>KAJ-5</t>
  </si>
  <si>
    <t>광주</t>
  </si>
  <si>
    <t>CC-14</t>
  </si>
  <si>
    <t>한국제지</t>
  </si>
  <si>
    <t>DJ-3</t>
  </si>
  <si>
    <t>PH-1</t>
  </si>
  <si>
    <t>SW-3</t>
  </si>
  <si>
    <t>BB-07</t>
  </si>
  <si>
    <t>금호산업</t>
  </si>
  <si>
    <t>BB-09</t>
  </si>
  <si>
    <t>대한펄프</t>
  </si>
  <si>
    <t>US-3</t>
  </si>
  <si>
    <t>KYJ-5</t>
  </si>
  <si>
    <t>경주</t>
  </si>
  <si>
    <t>CC-10</t>
  </si>
  <si>
    <t>선경인더스트리</t>
  </si>
  <si>
    <t>IC-1</t>
  </si>
  <si>
    <t>DK-1</t>
  </si>
  <si>
    <t>KYJ-1</t>
  </si>
  <si>
    <t>CJ-1</t>
  </si>
  <si>
    <t>청주</t>
  </si>
  <si>
    <t>CJ-3</t>
  </si>
  <si>
    <t>AA-06</t>
  </si>
  <si>
    <t xml:space="preserve">국보화학  </t>
  </si>
  <si>
    <t>WJ-3</t>
  </si>
  <si>
    <t>AA-02</t>
  </si>
  <si>
    <t>모건알루미늄공업</t>
  </si>
  <si>
    <t>AS-5</t>
  </si>
  <si>
    <t>안산</t>
  </si>
  <si>
    <t>AA-03</t>
  </si>
  <si>
    <t>신한산업</t>
  </si>
  <si>
    <t>AA-05</t>
  </si>
  <si>
    <t>우광산업</t>
  </si>
  <si>
    <t>CC-17</t>
  </si>
  <si>
    <t>LG Caltex정유</t>
  </si>
  <si>
    <t>AA-04</t>
  </si>
  <si>
    <t xml:space="preserve">영신스톤 </t>
  </si>
  <si>
    <t>AS-3</t>
  </si>
  <si>
    <t>CJ-5</t>
  </si>
  <si>
    <t>PH-5</t>
  </si>
  <si>
    <t>BB-01</t>
  </si>
  <si>
    <t>케이스텔레콤</t>
  </si>
  <si>
    <t>JJ-5</t>
  </si>
  <si>
    <t>[표1]</t>
    <phoneticPr fontId="1" type="noConversion"/>
  </si>
  <si>
    <t>동</t>
    <phoneticPr fontId="1" type="noConversion"/>
  </si>
  <si>
    <t>호수</t>
    <phoneticPr fontId="1" type="noConversion"/>
  </si>
  <si>
    <t>가족수</t>
    <phoneticPr fontId="1" type="noConversion"/>
  </si>
  <si>
    <t>전기사용량</t>
    <phoneticPr fontId="1" type="noConversion"/>
  </si>
  <si>
    <t>공동요금</t>
    <phoneticPr fontId="1" type="noConversion"/>
  </si>
  <si>
    <t>전기요금</t>
    <phoneticPr fontId="1" type="noConversion"/>
  </si>
  <si>
    <t>단위별공동요금</t>
    <phoneticPr fontId="1" type="noConversion"/>
  </si>
  <si>
    <t>층수</t>
    <phoneticPr fontId="1" type="noConversion"/>
  </si>
  <si>
    <t>엘리베이터요금</t>
    <phoneticPr fontId="1" type="noConversion"/>
  </si>
  <si>
    <t>목련동</t>
    <phoneticPr fontId="1" type="noConversion"/>
  </si>
  <si>
    <t>장미동</t>
    <phoneticPr fontId="1" type="noConversion"/>
  </si>
  <si>
    <t>국화동</t>
    <phoneticPr fontId="1" type="noConversion"/>
  </si>
  <si>
    <t>[표2]</t>
    <phoneticPr fontId="1" type="noConversion"/>
  </si>
  <si>
    <t>전력량</t>
    <phoneticPr fontId="1" type="noConversion"/>
  </si>
  <si>
    <t>구간</t>
    <phoneticPr fontId="1" type="noConversion"/>
  </si>
  <si>
    <t>기본요금</t>
    <phoneticPr fontId="1" type="noConversion"/>
  </si>
  <si>
    <t>전력량요금</t>
    <phoneticPr fontId="1" type="noConversion"/>
  </si>
  <si>
    <t>[표3] 동별 호수별 최대 전기사용량</t>
    <phoneticPr fontId="1" type="noConversion"/>
  </si>
  <si>
    <t>[표4] 동별 전기사용량 합계/개수</t>
    <phoneticPr fontId="1" type="noConversion"/>
  </si>
  <si>
    <t>합계/개수</t>
    <phoneticPr fontId="1" type="noConversion"/>
  </si>
  <si>
    <t>아동수</t>
    <phoneticPr fontId="1" type="noConversion"/>
  </si>
  <si>
    <t>선생님별 아동 비율</t>
    <phoneticPr fontId="1" type="noConversion"/>
  </si>
  <si>
    <t>추가아동</t>
    <phoneticPr fontId="1" type="noConversion"/>
  </si>
  <si>
    <t>전체 반의 수</t>
    <phoneticPr fontId="1" type="noConversion"/>
  </si>
  <si>
    <t>[표1] 지점별 영업 실적</t>
    <phoneticPr fontId="1" type="noConversion"/>
  </si>
  <si>
    <t>지점명</t>
    <phoneticPr fontId="1" type="noConversion"/>
  </si>
  <si>
    <t>1월</t>
    <phoneticPr fontId="1" type="noConversion"/>
  </si>
  <si>
    <t>2월</t>
    <phoneticPr fontId="1" type="noConversion"/>
  </si>
  <si>
    <t>전월대비 증감율</t>
    <phoneticPr fontId="1" type="noConversion"/>
  </si>
  <si>
    <t>서울점</t>
    <phoneticPr fontId="1" type="noConversion"/>
  </si>
  <si>
    <t>오산점</t>
    <phoneticPr fontId="1" type="noConversion"/>
  </si>
  <si>
    <t>안양점</t>
    <phoneticPr fontId="1" type="noConversion"/>
  </si>
  <si>
    <t>인천점</t>
    <phoneticPr fontId="1" type="noConversion"/>
  </si>
  <si>
    <t>수원점</t>
    <phoneticPr fontId="1" type="noConversion"/>
  </si>
  <si>
    <t>성남점</t>
    <phoneticPr fontId="1" type="noConversion"/>
  </si>
  <si>
    <t>파주점</t>
    <phoneticPr fontId="1" type="noConversion"/>
  </si>
  <si>
    <t>휴점</t>
    <phoneticPr fontId="1" type="noConversion"/>
  </si>
  <si>
    <t>부천점</t>
    <phoneticPr fontId="1" type="noConversion"/>
  </si>
  <si>
    <t>안산점</t>
    <phoneticPr fontId="1" type="noConversion"/>
  </si>
  <si>
    <t>시흥점</t>
    <phoneticPr fontId="1" type="noConversion"/>
  </si>
  <si>
    <t>고양점</t>
    <phoneticPr fontId="1" type="noConversion"/>
  </si>
  <si>
    <t>화성점</t>
    <phoneticPr fontId="1" type="noConversion"/>
  </si>
  <si>
    <t>평택점</t>
    <phoneticPr fontId="1" type="noConversion"/>
  </si>
  <si>
    <t>김포점</t>
    <phoneticPr fontId="1" type="noConversion"/>
  </si>
  <si>
    <t>군포점</t>
    <phoneticPr fontId="1" type="noConversion"/>
  </si>
  <si>
    <t>하남점</t>
    <phoneticPr fontId="1" type="noConversion"/>
  </si>
  <si>
    <t>남양주점</t>
    <phoneticPr fontId="1" type="noConversion"/>
  </si>
  <si>
    <t>대전점</t>
    <phoneticPr fontId="1" type="noConversion"/>
  </si>
  <si>
    <t>목련동 전기 사용 현황</t>
  </si>
  <si>
    <t xml:space="preserve">[표1] </t>
    <phoneticPr fontId="1" type="noConversion"/>
  </si>
  <si>
    <t>홍길동</t>
  </si>
  <si>
    <t>프린터</t>
  </si>
  <si>
    <t>350,000원</t>
  </si>
  <si>
    <t>구입날짜</t>
    <phoneticPr fontId="1" type="noConversion"/>
  </si>
  <si>
    <t>담당자</t>
    <phoneticPr fontId="1" type="noConversion"/>
  </si>
  <si>
    <t>비품명</t>
    <phoneticPr fontId="1" type="noConversion"/>
  </si>
  <si>
    <t>가격</t>
    <phoneticPr fontId="1" type="noConversion"/>
  </si>
  <si>
    <t>부가세</t>
    <phoneticPr fontId="1" type="noConversion"/>
  </si>
  <si>
    <t>프린터</t>
    <phoneticPr fontId="1" type="noConversion"/>
  </si>
  <si>
    <t>컴퓨터</t>
    <phoneticPr fontId="1" type="noConversion"/>
  </si>
  <si>
    <t>에이컨</t>
    <phoneticPr fontId="1" type="noConversion"/>
  </si>
  <si>
    <t>복합기</t>
    <phoneticPr fontId="1" type="noConversion"/>
  </si>
  <si>
    <t>스캐너</t>
    <phoneticPr fontId="1" type="noConversion"/>
  </si>
  <si>
    <t>조건</t>
    <phoneticPr fontId="1" type="noConversion"/>
  </si>
  <si>
    <t>총합계</t>
  </si>
  <si>
    <t>합계: 금액</t>
  </si>
  <si>
    <t>합계: 세액</t>
  </si>
  <si>
    <t>(다중 항목)</t>
  </si>
  <si>
    <t>금액비율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</si>
</sst>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1" formatCode="_-* #,##0_-;\-* #,##0_-;_-* &quot;-&quot;_-;_-@_-"/>
    <numFmt numFmtId="176" formatCode="yyyy/mm/dd\ aaaa"/>
    <numFmt numFmtId="177" formatCode="#,###"/>
    <numFmt numFmtId="178" formatCode="General&quot;명 이상&quot;"/>
    <numFmt numFmtId="179" formatCode="General&quot;명 이하&quot;"/>
    <numFmt numFmtId="180" formatCode="General\~"/>
    <numFmt numFmtId="181" formatCode="General&quot;kWh&quot;"/>
    <numFmt numFmtId="182" formatCode="General&quot;kWh초과&quot;"/>
    <numFmt numFmtId="185" formatCode="0.0;[Red]&quot;▼&quot;* 0.0;;"/>
  </numFmts>
  <fonts count="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b/>
      <sz val="11"/>
      <color theme="0"/>
      <name val="맑은 고딕"/>
      <family val="3"/>
      <charset val="129"/>
    </font>
    <font>
      <sz val="11"/>
      <color indexed="8"/>
      <name val="맑은 고딕"/>
      <family val="3"/>
      <charset val="129"/>
    </font>
    <font>
      <b/>
      <sz val="1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22"/>
      </left>
      <right/>
      <top/>
      <bottom/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3" fillId="0" borderId="0"/>
  </cellStyleXfs>
  <cellXfs count="4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0" fontId="4" fillId="2" borderId="0" xfId="3" applyFont="1" applyFill="1" applyAlignment="1">
      <alignment horizontal="center"/>
    </xf>
    <xf numFmtId="14" fontId="5" fillId="3" borderId="1" xfId="3" applyNumberFormat="1" applyFont="1" applyFill="1" applyBorder="1" applyAlignment="1">
      <alignment horizontal="right" wrapText="1"/>
    </xf>
    <xf numFmtId="0" fontId="5" fillId="3" borderId="1" xfId="3" applyFont="1" applyFill="1" applyBorder="1" applyAlignment="1">
      <alignment wrapText="1"/>
    </xf>
    <xf numFmtId="3" fontId="5" fillId="3" borderId="1" xfId="3" applyNumberFormat="1" applyFont="1" applyFill="1" applyBorder="1" applyAlignment="1">
      <alignment horizontal="right" wrapText="1"/>
    </xf>
    <xf numFmtId="177" fontId="5" fillId="3" borderId="1" xfId="3" applyNumberFormat="1" applyFont="1" applyFill="1" applyBorder="1" applyAlignment="1">
      <alignment horizontal="right" wrapText="1"/>
    </xf>
    <xf numFmtId="14" fontId="5" fillId="3" borderId="2" xfId="3" applyNumberFormat="1" applyFont="1" applyFill="1" applyBorder="1" applyAlignment="1">
      <alignment horizontal="right" wrapText="1"/>
    </xf>
    <xf numFmtId="14" fontId="5" fillId="0" borderId="3" xfId="3" applyNumberFormat="1" applyFont="1" applyBorder="1" applyAlignment="1">
      <alignment horizontal="right" wrapText="1"/>
    </xf>
    <xf numFmtId="0" fontId="5" fillId="0" borderId="3" xfId="3" applyFont="1" applyBorder="1" applyAlignment="1">
      <alignment wrapText="1"/>
    </xf>
    <xf numFmtId="3" fontId="5" fillId="0" borderId="3" xfId="3" applyNumberFormat="1" applyFont="1" applyBorder="1" applyAlignment="1">
      <alignment horizontal="right" wrapText="1"/>
    </xf>
    <xf numFmtId="177" fontId="5" fillId="0" borderId="3" xfId="3" applyNumberFormat="1" applyFont="1" applyBorder="1" applyAlignment="1">
      <alignment horizontal="right" wrapText="1"/>
    </xf>
    <xf numFmtId="14" fontId="5" fillId="0" borderId="4" xfId="3" applyNumberFormat="1" applyFont="1" applyBorder="1" applyAlignment="1">
      <alignment horizontal="right" wrapText="1"/>
    </xf>
    <xf numFmtId="14" fontId="5" fillId="3" borderId="3" xfId="3" applyNumberFormat="1" applyFont="1" applyFill="1" applyBorder="1" applyAlignment="1">
      <alignment horizontal="right" wrapText="1"/>
    </xf>
    <xf numFmtId="0" fontId="5" fillId="3" borderId="3" xfId="3" applyFont="1" applyFill="1" applyBorder="1" applyAlignment="1">
      <alignment wrapText="1"/>
    </xf>
    <xf numFmtId="3" fontId="5" fillId="3" borderId="3" xfId="3" applyNumberFormat="1" applyFont="1" applyFill="1" applyBorder="1" applyAlignment="1">
      <alignment horizontal="right" wrapText="1"/>
    </xf>
    <xf numFmtId="177" fontId="5" fillId="3" borderId="3" xfId="3" applyNumberFormat="1" applyFont="1" applyFill="1" applyBorder="1" applyAlignment="1">
      <alignment horizontal="right" wrapText="1"/>
    </xf>
    <xf numFmtId="14" fontId="5" fillId="3" borderId="4" xfId="3" applyNumberFormat="1" applyFont="1" applyFill="1" applyBorder="1" applyAlignment="1">
      <alignment horizontal="right" wrapText="1"/>
    </xf>
    <xf numFmtId="0" fontId="0" fillId="0" borderId="5" xfId="0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41" fontId="0" fillId="0" borderId="5" xfId="1" applyFont="1" applyBorder="1">
      <alignment vertical="center"/>
    </xf>
    <xf numFmtId="0" fontId="0" fillId="0" borderId="5" xfId="0" applyBorder="1">
      <alignment vertical="center"/>
    </xf>
    <xf numFmtId="178" fontId="0" fillId="0" borderId="5" xfId="0" applyNumberFormat="1" applyBorder="1">
      <alignment vertical="center"/>
    </xf>
    <xf numFmtId="179" fontId="0" fillId="0" borderId="5" xfId="0" applyNumberFormat="1" applyBorder="1">
      <alignment vertical="center"/>
    </xf>
    <xf numFmtId="180" fontId="0" fillId="0" borderId="5" xfId="0" applyNumberFormat="1" applyBorder="1" applyAlignment="1">
      <alignment horizontal="center" vertical="center"/>
    </xf>
    <xf numFmtId="181" fontId="0" fillId="0" borderId="5" xfId="0" applyNumberFormat="1" applyBorder="1" applyAlignment="1">
      <alignment horizontal="center" vertical="center"/>
    </xf>
    <xf numFmtId="9" fontId="0" fillId="0" borderId="5" xfId="0" applyNumberFormat="1" applyBorder="1">
      <alignment vertical="center"/>
    </xf>
    <xf numFmtId="182" fontId="0" fillId="0" borderId="5" xfId="0" applyNumberFormat="1" applyBorder="1" applyAlignment="1">
      <alignment horizontal="center" vertical="center"/>
    </xf>
    <xf numFmtId="41" fontId="0" fillId="0" borderId="5" xfId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0" fillId="5" borderId="5" xfId="0" applyFill="1" applyBorder="1">
      <alignment vertical="center"/>
    </xf>
    <xf numFmtId="0" fontId="7" fillId="0" borderId="5" xfId="0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14" fontId="0" fillId="0" borderId="0" xfId="0" applyNumberFormat="1">
      <alignment vertical="center"/>
    </xf>
    <xf numFmtId="0" fontId="0" fillId="0" borderId="0" xfId="0" pivotButton="1">
      <alignment vertical="center"/>
    </xf>
    <xf numFmtId="10" fontId="0" fillId="0" borderId="0" xfId="0" applyNumberFormat="1">
      <alignment vertical="center"/>
    </xf>
    <xf numFmtId="0" fontId="0" fillId="0" borderId="0" xfId="0" pivotButton="1" applyAlignment="1">
      <alignment horizontal="center" vertical="center"/>
    </xf>
    <xf numFmtId="41" fontId="0" fillId="0" borderId="0" xfId="0" applyNumberFormat="1">
      <alignment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185" fontId="0" fillId="0" borderId="5" xfId="2" applyNumberFormat="1" applyFont="1" applyBorder="1">
      <alignment vertical="center"/>
    </xf>
  </cellXfs>
  <cellStyles count="4">
    <cellStyle name="백분율" xfId="2" builtinId="5"/>
    <cellStyle name="쉼표 [0]" xfId="1" builtinId="6"/>
    <cellStyle name="표준" xfId="0" builtinId="0"/>
    <cellStyle name="표준_기본작업-2" xfId="3" xr:uid="{C342643B-FB3F-49D8-B052-F3E05CFB51DE}"/>
  </cellStyles>
  <dxfs count="1">
    <dxf>
      <font>
        <b val="0"/>
        <i/>
        <color rgb="FF00B05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powerPivotData" Target="model/item.data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'기타작업-2'!$C$1</c:f>
          <c:strCache>
            <c:ptCount val="1"/>
            <c:pt idx="0">
              <c:v>목련동 전기 사용 현황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'기타작업-2'!$F$2</c:f>
              <c:strCache>
                <c:ptCount val="1"/>
                <c:pt idx="0">
                  <c:v>전기요금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'기타작업-2'!$B$3:$B$8</c:f>
              <c:numCache>
                <c:formatCode>General</c:formatCode>
                <c:ptCount val="6"/>
                <c:pt idx="0">
                  <c:v>502</c:v>
                </c:pt>
                <c:pt idx="1">
                  <c:v>503</c:v>
                </c:pt>
                <c:pt idx="2">
                  <c:v>603</c:v>
                </c:pt>
                <c:pt idx="3">
                  <c:v>401</c:v>
                </c:pt>
                <c:pt idx="4">
                  <c:v>301</c:v>
                </c:pt>
                <c:pt idx="5">
                  <c:v>402</c:v>
                </c:pt>
              </c:numCache>
            </c:numRef>
          </c:cat>
          <c:val>
            <c:numRef>
              <c:f>'기타작업-2'!$F$3:$F$8</c:f>
              <c:numCache>
                <c:formatCode>_(* #,##0_);_(* \(#,##0\);_(* "-"_);_(@_)</c:formatCode>
                <c:ptCount val="6"/>
                <c:pt idx="0">
                  <c:v>183987.1</c:v>
                </c:pt>
                <c:pt idx="1">
                  <c:v>190252.6</c:v>
                </c:pt>
                <c:pt idx="2">
                  <c:v>507135.13</c:v>
                </c:pt>
                <c:pt idx="3">
                  <c:v>382305.7</c:v>
                </c:pt>
                <c:pt idx="4">
                  <c:v>2817.136</c:v>
                </c:pt>
                <c:pt idx="5">
                  <c:v>39743.699999999997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6979-423C-BBC2-41C59007C8B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axId val="1161548528"/>
        <c:axId val="1161549488"/>
      </c:barChart>
      <c:lineChart>
        <c:grouping val="standard"/>
        <c:varyColors val="0"/>
        <c:ser>
          <c:idx val="2"/>
          <c:order val="1"/>
          <c:tx>
            <c:strRef>
              <c:f>'기타작업-2'!$G$2</c:f>
              <c:strCache>
                <c:ptCount val="1"/>
                <c:pt idx="0">
                  <c:v>단위별공동요금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'기타작업-2'!$B$3:$B$8</c:f>
              <c:numCache>
                <c:formatCode>General</c:formatCode>
                <c:ptCount val="6"/>
                <c:pt idx="0">
                  <c:v>502</c:v>
                </c:pt>
                <c:pt idx="1">
                  <c:v>503</c:v>
                </c:pt>
                <c:pt idx="2">
                  <c:v>603</c:v>
                </c:pt>
                <c:pt idx="3">
                  <c:v>401</c:v>
                </c:pt>
                <c:pt idx="4">
                  <c:v>301</c:v>
                </c:pt>
                <c:pt idx="5">
                  <c:v>402</c:v>
                </c:pt>
              </c:numCache>
            </c:numRef>
          </c:cat>
          <c:val>
            <c:numRef>
              <c:f>'기타작업-2'!$G$3:$G$8</c:f>
              <c:numCache>
                <c:formatCode>General</c:formatCode>
                <c:ptCount val="6"/>
                <c:pt idx="0">
                  <c:v>833</c:v>
                </c:pt>
                <c:pt idx="1">
                  <c:v>500</c:v>
                </c:pt>
                <c:pt idx="2">
                  <c:v>500</c:v>
                </c:pt>
                <c:pt idx="3">
                  <c:v>1250</c:v>
                </c:pt>
                <c:pt idx="4">
                  <c:v>1250</c:v>
                </c:pt>
                <c:pt idx="5">
                  <c:v>833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6979-423C-BBC2-41C59007C8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5103224"/>
        <c:axId val="605102864"/>
      </c:lineChart>
      <c:catAx>
        <c:axId val="11615485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strRef>
              <c:f>'기타작업-2'!$B$2</c:f>
              <c:strCache>
                <c:ptCount val="1"/>
                <c:pt idx="0">
                  <c:v>호수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161549488"/>
        <c:crosses val="autoZero"/>
        <c:auto val="1"/>
        <c:lblAlgn val="ctr"/>
        <c:lblOffset val="100"/>
        <c:noMultiLvlLbl val="0"/>
      </c:catAx>
      <c:valAx>
        <c:axId val="1161549488"/>
        <c:scaling>
          <c:orientation val="minMax"/>
        </c:scaling>
        <c:delete val="0"/>
        <c:axPos val="l"/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161548528"/>
        <c:crosses val="autoZero"/>
        <c:crossBetween val="between"/>
      </c:valAx>
      <c:valAx>
        <c:axId val="605102864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605103224"/>
        <c:crosses val="max"/>
        <c:crossBetween val="between"/>
      </c:valAx>
      <c:catAx>
        <c:axId val="6051032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0510286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</xdr:row>
          <xdr:rowOff>0</xdr:rowOff>
        </xdr:from>
        <xdr:to>
          <xdr:col>6</xdr:col>
          <xdr:colOff>0</xdr:colOff>
          <xdr:row>3</xdr:row>
          <xdr:rowOff>0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5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단추 2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4</xdr:row>
          <xdr:rowOff>0</xdr:rowOff>
        </xdr:from>
        <xdr:to>
          <xdr:col>6</xdr:col>
          <xdr:colOff>0</xdr:colOff>
          <xdr:row>6</xdr:row>
          <xdr:rowOff>0</xdr:rowOff>
        </xdr:to>
        <xdr:sp macro="" textlink="">
          <xdr:nvSpPr>
            <xdr:cNvPr id="8195" name="Button 3" hidden="1">
              <a:extLst>
                <a:ext uri="{63B3BB69-23CF-44E3-9099-C40C66FF867C}">
                  <a14:compatExt spid="_x0000_s8195"/>
                </a:ext>
                <a:ext uri="{FF2B5EF4-FFF2-40B4-BE49-F238E27FC236}">
                  <a16:creationId xmlns:a16="http://schemas.microsoft.com/office/drawing/2014/main" id="{00000000-0008-0000-0500-00000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13</xdr:row>
      <xdr:rowOff>0</xdr:rowOff>
    </xdr:from>
    <xdr:to>
      <xdr:col>8</xdr:col>
      <xdr:colOff>0</xdr:colOff>
      <xdr:row>29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7F79D84F-EBFC-FBE9-F15A-FA4C092BFE2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428625</xdr:colOff>
          <xdr:row>0</xdr:row>
          <xdr:rowOff>38100</xdr:rowOff>
        </xdr:from>
        <xdr:to>
          <xdr:col>4</xdr:col>
          <xdr:colOff>419100</xdr:colOff>
          <xdr:row>1</xdr:row>
          <xdr:rowOff>133350</xdr:rowOff>
        </xdr:to>
        <xdr:sp macro="" textlink="">
          <xdr:nvSpPr>
            <xdr:cNvPr id="2049" name="cmd등록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seyun" refreshedDate="45616.475086805556" backgroundQuery="1" createdVersion="8" refreshedVersion="8" minRefreshableVersion="3" recordCount="0" supportSubquery="1" supportAdvancedDrill="1" xr:uid="{30F695D2-A5C0-4197-8DB1-A59BD61C5D5F}">
  <cacheSource type="external" connectionId="1"/>
  <cacheFields count="5">
    <cacheField name="[차량대여].[상호].[상호]" caption="상호" numFmtId="0" level="1">
      <sharedItems containsSemiMixedTypes="0" containsNonDate="0" containsString="0"/>
    </cacheField>
    <cacheField name="[차량대여].[행선지].[행선지]" caption="행선지" numFmtId="0" hierarchy="1" level="1">
      <sharedItems count="10">
        <s v="강릉"/>
        <s v="경주"/>
        <s v="광주"/>
        <s v="대구"/>
        <s v="대전"/>
        <s v="부산"/>
        <s v="수원"/>
        <s v="인천"/>
        <s v="전주"/>
        <s v="평택"/>
      </sharedItems>
    </cacheField>
    <cacheField name="[Measures].[합계: 금액]" caption="합계: 금액" numFmtId="0" hierarchy="6" level="32767"/>
    <cacheField name="[Measures].[합계: 세액]" caption="합계: 세액" numFmtId="0" hierarchy="7" level="32767"/>
    <cacheField name="Dummy0" numFmtId="0" hierarchy="8" level="32767">
      <extLst>
        <ext xmlns:x14="http://schemas.microsoft.com/office/spreadsheetml/2009/9/main" uri="{63CAB8AC-B538-458d-9737-405883B0398D}">
          <x14:cacheField ignore="1"/>
        </ext>
      </extLst>
    </cacheField>
  </cacheFields>
  <cacheHierarchies count="9">
    <cacheHierarchy uniqueName="[차량대여].[상호]" caption="상호" attribute="1" defaultMemberUniqueName="[차량대여].[상호].[All]" allUniqueName="[차량대여].[상호].[All]" dimensionUniqueName="[차량대여]" displayFolder="" count="2" memberValueDatatype="130" unbalanced="0">
      <fieldsUsage count="2">
        <fieldUsage x="-1"/>
        <fieldUsage x="0"/>
      </fieldsUsage>
    </cacheHierarchy>
    <cacheHierarchy uniqueName="[차량대여].[행선지]" caption="행선지" attribute="1" defaultMemberUniqueName="[차량대여].[행선지].[All]" allUniqueName="[차량대여].[행선지].[All]" dimensionUniqueName="[차량대여]" displayFolder="" count="2" memberValueDatatype="130" unbalanced="0">
      <fieldsUsage count="2">
        <fieldUsage x="-1"/>
        <fieldUsage x="1"/>
      </fieldsUsage>
    </cacheHierarchy>
    <cacheHierarchy uniqueName="[차량대여].[금액]" caption="금액" attribute="1" defaultMemberUniqueName="[차량대여].[금액].[All]" allUniqueName="[차량대여].[금액].[All]" dimensionUniqueName="[차량대여]" displayFolder="" count="0" memberValueDatatype="20" unbalanced="0"/>
    <cacheHierarchy uniqueName="[차량대여].[세액]" caption="세액" attribute="1" defaultMemberUniqueName="[차량대여].[세액].[All]" allUniqueName="[차량대여].[세액].[All]" dimensionUniqueName="[차량대여]" displayFolder="" count="0" memberValueDatatype="20" unbalanced="0"/>
    <cacheHierarchy uniqueName="[Measures].[__XL_Count 차량대여]" caption="__XL_Count 차량대여" measure="1" displayFolder="" measureGroup="차량대여" count="0" hidden="1"/>
    <cacheHierarchy uniqueName="[Measures].[__No measures defined]" caption="__No measures defined" measure="1" displayFolder="" count="0" hidden="1"/>
    <cacheHierarchy uniqueName="[Measures].[합계: 금액]" caption="합계: 금액" measure="1" displayFolder="" measureGroup="차량대여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합계: 세액]" caption="합계: 세액" measure="1" displayFolder="" measureGroup="차량대여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Dummy0" caption="상호" measure="1" count="0">
      <extLst>
        <ext xmlns:x14="http://schemas.microsoft.com/office/spreadsheetml/2009/9/main" uri="{8CF416AD-EC4C-4aba-99F5-12A058AE0983}">
          <x14:cacheHierarchy ignore="1"/>
        </ext>
      </extLst>
    </cacheHierarchy>
  </cacheHierarchies>
  <kpis count="0"/>
  <dimensions count="2">
    <dimension measure="1" name="Measures" uniqueName="[Measures]" caption="Measures"/>
    <dimension name="차량대여" uniqueName="[차량대여]" caption="차량대여"/>
  </dimensions>
  <measureGroups count="1">
    <measureGroup name="차량대여" caption="차량대여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227FBD1-D1B8-4AAE-8DB9-F2EB19162589}" name="피벗 테이블2" cacheId="0" applyNumberFormats="0" applyBorderFormats="0" applyFontFormats="0" applyPatternFormats="0" applyAlignmentFormats="0" applyWidthHeightFormats="1" dataCaption="값" updatedVersion="8" minRefreshableVersion="3" useAutoFormatting="1" subtotalHiddenItems="1" itemPrintTitles="1" mergeItem="1" createdVersion="8" indent="0" compact="0" outline="1" outlineData="1" compactData="0" multipleFieldFilters="0">
  <location ref="B3:E14" firstHeaderRow="0" firstDataRow="1" firstDataCol="1" rowPageCount="1" colPageCount="1"/>
  <pivotFields count="5">
    <pivotField axis="axisPage" compact="0" allDrilled="1" showAll="0" dataSourceSort="1" defaultSubtotal="0" defaultAttributeDrillState="1"/>
    <pivotField axis="axisRow" compact="0" allDrilled="1" showAll="0" dataSourceSort="1" defaultSubtotal="0" defaultAttributeDrillState="1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dataField="1" compact="0" showAll="0" defaultSubtotal="0"/>
    <pivotField dataField="1" compact="0" showAll="0" defaultSubtotal="0"/>
    <pivotField dataField="1" compact="0" outline="0" subtotalTop="0" dragToRow="0" dragToCol="0" dragToPage="0" dragToData="0" dragOff="0" showAll="0" topAutoShow="0" includeNewItemsInFilter="1" itemPageCount="0" rankBy="0" defaultSubtotal="0">
      <extLst>
        <ext xmlns:x14="http://schemas.microsoft.com/office/spreadsheetml/2009/9/main" uri="{2946ED86-A175-432a-8AC1-64E0C546D7DE}">
          <x14:pivotField ignore="1"/>
        </ext>
      </extLst>
    </pivotField>
  </pivotFields>
  <rowFields count="1">
    <field x="1"/>
  </rowFields>
  <row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0" hier="0" name="[차량대여].[상호].&amp;[LG화학]" cap="LG화학"/>
  </pageFields>
  <dataFields count="3">
    <dataField name="합계: 금액" fld="2" baseField="1" baseItem="2" numFmtId="41"/>
    <dataField name="합계: 세액" fld="3" baseField="1" baseItem="2" numFmtId="41"/>
    <dataField name="금액비율" fld="4" showDataAs="percentOfCol" baseField="1" baseItem="5" numFmtId="10">
      <extLst>
        <ext xmlns:x14="http://schemas.microsoft.com/office/spreadsheetml/2009/9/main" uri="{E15A36E0-9728-4e99-A89B-3F7291B0FE68}">
          <x14:dataField sourceField="2" uniqueName="[__Xl2].[Measures].[합계: 금액]"/>
        </ext>
      </extLst>
    </dataField>
  </dataFields>
  <pivotHierarchies count="9">
    <pivotHierarchy multipleItemSelectionAllowed="1" dragToData="1">
      <members count="3" level="1">
        <member name="[차량대여].[상호].&amp;[LG화학]"/>
        <member name="[차량대여].[상호].&amp;[국보화학]"/>
        <member name="[차량대여].[상호].&amp;[금호산업]"/>
      </members>
    </pivotHierarchy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 caption="금액비율"/>
    <pivotHierarchy dragToData="1"/>
    <pivotHierarchy dragToRow="0" dragToCol="0" dragToPage="0" dragToData="1" dragOff="0" includeNewItemsInFilter="1">
      <extLst>
        <ext xmlns:x14="http://schemas.microsoft.com/office/spreadsheetml/2009/9/main" uri="{F1805F06-0CD3-4483-9156-8803C3D141DF}">
          <x14:pivotHierarchy ignore="1"/>
        </ext>
      </extLst>
    </pivotHierarchy>
  </pivotHierarchies>
  <pivotTableStyleInfo name="PivotStyleLight16" showRowHeaders="1" showColHeaders="1" showRowStripes="0" showColStripes="0" showLastColumn="1"/>
  <rowHierarchiesUsage count="1">
    <rowHierarchyUsage hierarchyUsage="1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차량대여">
        <x15:activeTabTopLevelEntity name="[차량대여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127FF-E033-495D-90C0-3C8E37B6A0CC}">
  <sheetPr codeName="Sheet2"/>
  <dimension ref="A2:N28"/>
  <sheetViews>
    <sheetView workbookViewId="0">
      <selection activeCell="D12" sqref="D12"/>
    </sheetView>
  </sheetViews>
  <sheetFormatPr defaultRowHeight="16.5"/>
  <cols>
    <col min="1" max="1" width="6.625" customWidth="1"/>
    <col min="2" max="2" width="5.125" customWidth="1"/>
    <col min="3" max="3" width="17.625" customWidth="1"/>
    <col min="4" max="4" width="6.875" customWidth="1"/>
    <col min="5" max="5" width="11" bestFit="1" customWidth="1"/>
    <col min="6" max="6" width="8.5" customWidth="1"/>
    <col min="7" max="7" width="10.75" customWidth="1"/>
    <col min="8" max="8" width="14.25" customWidth="1"/>
    <col min="9" max="9" width="5.25" bestFit="1" customWidth="1"/>
  </cols>
  <sheetData>
    <row r="2" spans="1:14">
      <c r="A2" s="1" t="s">
        <v>0</v>
      </c>
      <c r="B2" s="1" t="s">
        <v>1</v>
      </c>
      <c r="C2" s="1" t="s">
        <v>11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K2" s="1" t="s">
        <v>203</v>
      </c>
    </row>
    <row r="3" spans="1:14">
      <c r="A3" t="s">
        <v>8</v>
      </c>
      <c r="B3">
        <v>502</v>
      </c>
      <c r="C3" s="2">
        <v>44593</v>
      </c>
      <c r="D3">
        <v>1</v>
      </c>
      <c r="E3">
        <v>423</v>
      </c>
      <c r="F3">
        <v>25000</v>
      </c>
      <c r="G3">
        <v>183987.1</v>
      </c>
      <c r="H3">
        <v>833</v>
      </c>
      <c r="I3">
        <v>5</v>
      </c>
      <c r="K3" t="b">
        <f>AND($A3="목련동",ISEVEN($D3))</f>
        <v>0</v>
      </c>
    </row>
    <row r="4" spans="1:14">
      <c r="A4" t="s">
        <v>9</v>
      </c>
      <c r="B4">
        <v>303</v>
      </c>
      <c r="C4" s="2">
        <v>44599</v>
      </c>
      <c r="D4">
        <v>7</v>
      </c>
      <c r="E4">
        <v>724</v>
      </c>
      <c r="F4">
        <v>35000</v>
      </c>
      <c r="G4">
        <v>495797.32</v>
      </c>
      <c r="H4">
        <v>700</v>
      </c>
      <c r="I4">
        <v>3</v>
      </c>
    </row>
    <row r="5" spans="1:14">
      <c r="A5" t="s">
        <v>10</v>
      </c>
      <c r="B5">
        <v>403</v>
      </c>
      <c r="C5" s="2">
        <v>44612</v>
      </c>
      <c r="D5">
        <v>2</v>
      </c>
      <c r="E5">
        <v>222</v>
      </c>
      <c r="F5">
        <v>40000</v>
      </c>
      <c r="G5">
        <v>43313.8</v>
      </c>
      <c r="H5">
        <v>800</v>
      </c>
      <c r="I5">
        <v>4</v>
      </c>
      <c r="K5" s="1" t="s">
        <v>0</v>
      </c>
      <c r="L5" s="1" t="s">
        <v>1</v>
      </c>
      <c r="M5" s="1" t="s">
        <v>2</v>
      </c>
      <c r="N5" s="1" t="s">
        <v>3</v>
      </c>
    </row>
    <row r="6" spans="1:14">
      <c r="A6" t="s">
        <v>8</v>
      </c>
      <c r="B6">
        <v>503</v>
      </c>
      <c r="C6" s="2">
        <v>44604</v>
      </c>
      <c r="D6">
        <v>2</v>
      </c>
      <c r="E6">
        <v>438</v>
      </c>
      <c r="F6">
        <v>25000</v>
      </c>
      <c r="G6">
        <v>190252.6</v>
      </c>
      <c r="H6">
        <v>500</v>
      </c>
      <c r="I6">
        <v>5</v>
      </c>
      <c r="K6" t="s">
        <v>8</v>
      </c>
      <c r="L6">
        <v>503</v>
      </c>
      <c r="M6">
        <v>2</v>
      </c>
      <c r="N6">
        <v>438</v>
      </c>
    </row>
    <row r="7" spans="1:14">
      <c r="A7" t="s">
        <v>9</v>
      </c>
      <c r="B7">
        <v>503</v>
      </c>
      <c r="C7" s="2">
        <v>44605</v>
      </c>
      <c r="D7">
        <v>3</v>
      </c>
      <c r="E7">
        <v>171</v>
      </c>
      <c r="F7">
        <v>35000</v>
      </c>
      <c r="G7">
        <v>3049.723</v>
      </c>
      <c r="H7">
        <v>700</v>
      </c>
      <c r="I7">
        <v>5</v>
      </c>
      <c r="K7" t="s">
        <v>8</v>
      </c>
      <c r="L7">
        <v>603</v>
      </c>
      <c r="M7">
        <v>6</v>
      </c>
      <c r="N7">
        <v>741</v>
      </c>
    </row>
    <row r="8" spans="1:14">
      <c r="A8" t="s">
        <v>8</v>
      </c>
      <c r="B8">
        <v>603</v>
      </c>
      <c r="C8" s="2">
        <v>44617</v>
      </c>
      <c r="D8">
        <v>6</v>
      </c>
      <c r="E8">
        <v>741</v>
      </c>
      <c r="F8">
        <v>25000</v>
      </c>
      <c r="G8">
        <v>507135.13</v>
      </c>
      <c r="H8">
        <v>500</v>
      </c>
      <c r="I8">
        <v>6</v>
      </c>
      <c r="K8" t="s">
        <v>8</v>
      </c>
      <c r="L8">
        <v>401</v>
      </c>
      <c r="M8">
        <v>4</v>
      </c>
      <c r="N8">
        <v>548</v>
      </c>
    </row>
    <row r="9" spans="1:14">
      <c r="A9" t="s">
        <v>8</v>
      </c>
      <c r="B9">
        <v>401</v>
      </c>
      <c r="C9" s="2">
        <v>44594</v>
      </c>
      <c r="D9">
        <v>4</v>
      </c>
      <c r="E9">
        <v>548</v>
      </c>
      <c r="F9">
        <v>25000</v>
      </c>
      <c r="G9">
        <v>382305.7</v>
      </c>
      <c r="H9">
        <v>1250</v>
      </c>
      <c r="I9">
        <v>4</v>
      </c>
      <c r="K9" t="s">
        <v>8</v>
      </c>
      <c r="L9">
        <v>301</v>
      </c>
      <c r="M9">
        <v>6</v>
      </c>
      <c r="N9">
        <v>154</v>
      </c>
    </row>
    <row r="10" spans="1:14">
      <c r="A10" t="s">
        <v>8</v>
      </c>
      <c r="B10">
        <v>301</v>
      </c>
      <c r="C10" s="2">
        <v>44595</v>
      </c>
      <c r="D10">
        <v>6</v>
      </c>
      <c r="E10">
        <v>154</v>
      </c>
      <c r="F10">
        <v>25000</v>
      </c>
      <c r="G10">
        <v>2817.136</v>
      </c>
      <c r="H10">
        <v>1250</v>
      </c>
      <c r="I10">
        <v>3</v>
      </c>
      <c r="K10" t="s">
        <v>8</v>
      </c>
      <c r="L10">
        <v>402</v>
      </c>
      <c r="M10">
        <v>2</v>
      </c>
      <c r="N10">
        <v>203</v>
      </c>
    </row>
    <row r="11" spans="1:14">
      <c r="A11" t="s">
        <v>9</v>
      </c>
      <c r="B11">
        <v>701</v>
      </c>
      <c r="C11" s="2">
        <v>44599</v>
      </c>
      <c r="D11">
        <v>6</v>
      </c>
      <c r="E11">
        <v>663</v>
      </c>
      <c r="F11">
        <v>35000</v>
      </c>
      <c r="G11">
        <v>455114.59</v>
      </c>
      <c r="H11">
        <v>1750</v>
      </c>
      <c r="I11">
        <v>7</v>
      </c>
      <c r="K11" t="s">
        <v>8</v>
      </c>
      <c r="L11">
        <v>902</v>
      </c>
      <c r="M11">
        <v>2</v>
      </c>
      <c r="N11">
        <v>660</v>
      </c>
    </row>
    <row r="12" spans="1:14">
      <c r="A12" t="s">
        <v>9</v>
      </c>
      <c r="B12">
        <v>802</v>
      </c>
      <c r="C12" s="2">
        <v>44600</v>
      </c>
      <c r="D12">
        <v>4</v>
      </c>
      <c r="E12">
        <v>476</v>
      </c>
      <c r="F12">
        <v>35000</v>
      </c>
      <c r="G12">
        <v>196183.94</v>
      </c>
      <c r="H12">
        <v>1166</v>
      </c>
      <c r="I12">
        <v>8</v>
      </c>
    </row>
    <row r="13" spans="1:14">
      <c r="A13" t="s">
        <v>10</v>
      </c>
      <c r="B13">
        <v>702</v>
      </c>
      <c r="C13" s="2">
        <v>44604</v>
      </c>
      <c r="D13">
        <v>7</v>
      </c>
      <c r="E13">
        <v>765</v>
      </c>
      <c r="F13">
        <v>40000</v>
      </c>
      <c r="G13">
        <v>523141.45</v>
      </c>
      <c r="H13">
        <v>1333</v>
      </c>
      <c r="I13">
        <v>7</v>
      </c>
    </row>
    <row r="14" spans="1:14">
      <c r="A14" t="s">
        <v>9</v>
      </c>
      <c r="B14">
        <v>303</v>
      </c>
      <c r="C14" s="2">
        <v>44601</v>
      </c>
      <c r="D14">
        <v>3</v>
      </c>
      <c r="E14">
        <v>460</v>
      </c>
      <c r="F14">
        <v>35000</v>
      </c>
      <c r="G14">
        <v>189834.9</v>
      </c>
      <c r="H14">
        <v>700</v>
      </c>
      <c r="I14">
        <v>3</v>
      </c>
    </row>
    <row r="15" spans="1:14">
      <c r="A15" t="s">
        <v>10</v>
      </c>
      <c r="B15">
        <v>501</v>
      </c>
      <c r="C15" s="2">
        <v>44613</v>
      </c>
      <c r="D15">
        <v>4</v>
      </c>
      <c r="E15">
        <v>157</v>
      </c>
      <c r="F15">
        <v>40000</v>
      </c>
      <c r="G15">
        <v>2874.5410000000002</v>
      </c>
      <c r="H15">
        <v>2000</v>
      </c>
      <c r="I15">
        <v>5</v>
      </c>
    </row>
    <row r="16" spans="1:14">
      <c r="A16" t="s">
        <v>8</v>
      </c>
      <c r="B16">
        <v>402</v>
      </c>
      <c r="C16" s="2">
        <v>44617</v>
      </c>
      <c r="D16">
        <v>2</v>
      </c>
      <c r="E16">
        <v>203</v>
      </c>
      <c r="F16">
        <v>25000</v>
      </c>
      <c r="G16">
        <v>39743.699999999997</v>
      </c>
      <c r="H16">
        <v>833</v>
      </c>
      <c r="I16">
        <v>4</v>
      </c>
    </row>
    <row r="17" spans="1:9">
      <c r="A17" t="s">
        <v>9</v>
      </c>
      <c r="B17">
        <v>302</v>
      </c>
      <c r="C17" s="2">
        <v>44593</v>
      </c>
      <c r="D17">
        <v>4</v>
      </c>
      <c r="E17">
        <v>237</v>
      </c>
      <c r="F17">
        <v>35000</v>
      </c>
      <c r="G17">
        <v>44796.330999999998</v>
      </c>
      <c r="H17">
        <v>1166</v>
      </c>
      <c r="I17">
        <v>3</v>
      </c>
    </row>
    <row r="18" spans="1:9">
      <c r="A18" t="s">
        <v>10</v>
      </c>
      <c r="B18">
        <v>903</v>
      </c>
      <c r="C18" s="2">
        <v>44604</v>
      </c>
      <c r="D18">
        <v>7</v>
      </c>
      <c r="E18">
        <v>682</v>
      </c>
      <c r="F18">
        <v>40000</v>
      </c>
      <c r="G18">
        <v>467786.26</v>
      </c>
      <c r="H18">
        <v>800</v>
      </c>
      <c r="I18">
        <v>9</v>
      </c>
    </row>
    <row r="19" spans="1:9">
      <c r="A19" t="s">
        <v>8</v>
      </c>
      <c r="B19">
        <v>901</v>
      </c>
      <c r="C19" s="2">
        <v>44608</v>
      </c>
      <c r="D19">
        <v>3</v>
      </c>
      <c r="E19">
        <v>457</v>
      </c>
      <c r="F19">
        <v>25000</v>
      </c>
      <c r="G19">
        <v>188644.45499999999</v>
      </c>
      <c r="H19">
        <v>1250</v>
      </c>
      <c r="I19">
        <v>9</v>
      </c>
    </row>
    <row r="20" spans="1:9">
      <c r="A20" t="s">
        <v>9</v>
      </c>
      <c r="B20">
        <v>103</v>
      </c>
      <c r="C20" s="2">
        <v>44615</v>
      </c>
      <c r="D20">
        <v>5</v>
      </c>
      <c r="E20">
        <v>134</v>
      </c>
      <c r="F20">
        <v>35000</v>
      </c>
      <c r="G20">
        <v>2569.4560000000001</v>
      </c>
      <c r="H20">
        <v>700</v>
      </c>
      <c r="I20">
        <v>1</v>
      </c>
    </row>
    <row r="21" spans="1:9">
      <c r="A21" t="s">
        <v>10</v>
      </c>
      <c r="B21">
        <v>203</v>
      </c>
      <c r="C21" s="2">
        <v>44613</v>
      </c>
      <c r="D21">
        <v>6</v>
      </c>
      <c r="E21">
        <v>588</v>
      </c>
      <c r="F21">
        <v>40000</v>
      </c>
      <c r="G21">
        <v>405094.84</v>
      </c>
      <c r="H21">
        <v>800</v>
      </c>
      <c r="I21">
        <v>2</v>
      </c>
    </row>
    <row r="22" spans="1:9">
      <c r="A22" t="s">
        <v>8</v>
      </c>
      <c r="B22">
        <v>402</v>
      </c>
      <c r="C22" s="2">
        <v>44605</v>
      </c>
      <c r="D22">
        <v>5</v>
      </c>
      <c r="E22">
        <v>492</v>
      </c>
      <c r="F22">
        <v>25000</v>
      </c>
      <c r="G22">
        <v>200477.89600000001</v>
      </c>
      <c r="H22">
        <v>833</v>
      </c>
      <c r="I22">
        <v>4</v>
      </c>
    </row>
    <row r="23" spans="1:9">
      <c r="A23" t="s">
        <v>9</v>
      </c>
      <c r="B23">
        <v>502</v>
      </c>
      <c r="C23" s="2">
        <v>44611</v>
      </c>
      <c r="D23">
        <v>2</v>
      </c>
      <c r="E23">
        <v>520</v>
      </c>
      <c r="F23">
        <v>35000</v>
      </c>
      <c r="G23">
        <v>381880</v>
      </c>
      <c r="H23">
        <v>1166</v>
      </c>
      <c r="I23">
        <v>5</v>
      </c>
    </row>
    <row r="24" spans="1:9">
      <c r="A24" t="s">
        <v>9</v>
      </c>
      <c r="B24">
        <v>603</v>
      </c>
      <c r="C24" s="2">
        <v>44596</v>
      </c>
      <c r="D24">
        <v>3</v>
      </c>
      <c r="E24">
        <v>444</v>
      </c>
      <c r="F24">
        <v>35000</v>
      </c>
      <c r="G24">
        <v>183485.86</v>
      </c>
      <c r="H24">
        <v>700</v>
      </c>
      <c r="I24">
        <v>6</v>
      </c>
    </row>
    <row r="25" spans="1:9">
      <c r="A25" t="s">
        <v>8</v>
      </c>
      <c r="B25">
        <v>402</v>
      </c>
      <c r="C25" s="2">
        <v>44600</v>
      </c>
      <c r="D25">
        <v>5</v>
      </c>
      <c r="E25">
        <v>766</v>
      </c>
      <c r="F25">
        <v>25000</v>
      </c>
      <c r="G25">
        <v>523808.38</v>
      </c>
      <c r="H25">
        <v>833</v>
      </c>
      <c r="I25">
        <v>4</v>
      </c>
    </row>
    <row r="26" spans="1:9">
      <c r="A26" t="s">
        <v>8</v>
      </c>
      <c r="B26">
        <v>902</v>
      </c>
      <c r="C26" s="2">
        <v>44599</v>
      </c>
      <c r="D26">
        <v>2</v>
      </c>
      <c r="E26">
        <v>660</v>
      </c>
      <c r="F26">
        <v>25000</v>
      </c>
      <c r="G26">
        <v>481210</v>
      </c>
      <c r="H26">
        <v>833</v>
      </c>
      <c r="I26">
        <v>9</v>
      </c>
    </row>
    <row r="27" spans="1:9">
      <c r="A27" t="s">
        <v>9</v>
      </c>
      <c r="B27">
        <v>501</v>
      </c>
      <c r="C27" s="2">
        <v>44607</v>
      </c>
      <c r="D27">
        <v>5</v>
      </c>
      <c r="E27">
        <v>157</v>
      </c>
      <c r="F27">
        <v>35000</v>
      </c>
      <c r="G27">
        <v>2854.288</v>
      </c>
      <c r="H27">
        <v>1750</v>
      </c>
      <c r="I27">
        <v>5</v>
      </c>
    </row>
    <row r="28" spans="1:9">
      <c r="A28" t="s">
        <v>9</v>
      </c>
      <c r="B28">
        <v>201</v>
      </c>
      <c r="C28" s="2">
        <v>44614</v>
      </c>
      <c r="D28">
        <v>3</v>
      </c>
      <c r="E28">
        <v>407</v>
      </c>
      <c r="F28">
        <v>35000</v>
      </c>
      <c r="G28">
        <v>168803.70499999999</v>
      </c>
      <c r="H28">
        <v>1750</v>
      </c>
      <c r="I28">
        <v>2</v>
      </c>
    </row>
  </sheetData>
  <phoneticPr fontId="1" type="noConversion"/>
  <conditionalFormatting sqref="A3:I28">
    <cfRule type="expression" dxfId="0" priority="1">
      <formula>AND($A3="장미동",OR(WEEKDAY($C3,2)=2,WEEKDAY($C3,2)=5))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B99C2-6EC7-447C-A53F-E177FF4CC04A}">
  <sheetPr codeName="Sheet3">
    <pageSetUpPr fitToPage="1"/>
  </sheetPr>
  <dimension ref="A2:J90"/>
  <sheetViews>
    <sheetView topLeftCell="A11" workbookViewId="0">
      <selection activeCell="B4" sqref="B4"/>
    </sheetView>
  </sheetViews>
  <sheetFormatPr defaultRowHeight="16.5"/>
  <cols>
    <col min="1" max="1" width="11.125" bestFit="1" customWidth="1"/>
    <col min="2" max="2" width="12.125" customWidth="1"/>
    <col min="3" max="3" width="17.5" customWidth="1"/>
    <col min="4" max="4" width="12.125" customWidth="1"/>
    <col min="5" max="5" width="8.375" customWidth="1"/>
    <col min="6" max="6" width="10.25" customWidth="1"/>
    <col min="7" max="7" width="7.875" bestFit="1" customWidth="1"/>
    <col min="8" max="8" width="6.875" bestFit="1" customWidth="1"/>
    <col min="9" max="9" width="7.875" bestFit="1" customWidth="1"/>
    <col min="10" max="10" width="12.75" customWidth="1"/>
  </cols>
  <sheetData>
    <row r="2" spans="1:10">
      <c r="A2" t="s">
        <v>139</v>
      </c>
    </row>
    <row r="3" spans="1:10">
      <c r="A3" s="3" t="s">
        <v>12</v>
      </c>
      <c r="B3" s="3" t="s">
        <v>13</v>
      </c>
      <c r="C3" s="3" t="s">
        <v>14</v>
      </c>
      <c r="D3" s="3" t="s">
        <v>15</v>
      </c>
      <c r="E3" s="3" t="s">
        <v>16</v>
      </c>
      <c r="F3" s="3" t="s">
        <v>17</v>
      </c>
      <c r="G3" s="3" t="s">
        <v>18</v>
      </c>
      <c r="H3" s="3" t="s">
        <v>19</v>
      </c>
      <c r="I3" s="3" t="s">
        <v>20</v>
      </c>
      <c r="J3" s="3" t="s">
        <v>21</v>
      </c>
    </row>
    <row r="4" spans="1:10">
      <c r="A4" s="4">
        <v>44621</v>
      </c>
      <c r="B4" s="5" t="s">
        <v>22</v>
      </c>
      <c r="C4" s="5" t="s">
        <v>23</v>
      </c>
      <c r="D4" s="5" t="s">
        <v>24</v>
      </c>
      <c r="E4" s="5" t="s">
        <v>25</v>
      </c>
      <c r="F4" s="5" t="s">
        <v>26</v>
      </c>
      <c r="G4" s="6">
        <v>50000</v>
      </c>
      <c r="H4" s="7">
        <v>5625</v>
      </c>
      <c r="I4" s="7">
        <v>55000</v>
      </c>
      <c r="J4" s="8">
        <v>44621</v>
      </c>
    </row>
    <row r="5" spans="1:10">
      <c r="A5" s="9">
        <v>44621</v>
      </c>
      <c r="B5" s="10" t="s">
        <v>27</v>
      </c>
      <c r="C5" s="10" t="s">
        <v>28</v>
      </c>
      <c r="D5" s="10" t="s">
        <v>29</v>
      </c>
      <c r="E5" s="10" t="s">
        <v>30</v>
      </c>
      <c r="F5" s="10" t="s">
        <v>26</v>
      </c>
      <c r="G5" s="11">
        <v>70000</v>
      </c>
      <c r="H5" s="12">
        <v>7875</v>
      </c>
      <c r="I5" s="12">
        <v>77000</v>
      </c>
      <c r="J5" s="13">
        <v>44621</v>
      </c>
    </row>
    <row r="6" spans="1:10">
      <c r="A6" s="14">
        <v>44621</v>
      </c>
      <c r="B6" s="15" t="s">
        <v>27</v>
      </c>
      <c r="C6" s="15" t="s">
        <v>28</v>
      </c>
      <c r="D6" s="15" t="s">
        <v>31</v>
      </c>
      <c r="E6" s="15" t="s">
        <v>32</v>
      </c>
      <c r="F6" s="15" t="s">
        <v>33</v>
      </c>
      <c r="G6" s="16">
        <v>85000</v>
      </c>
      <c r="H6" s="17">
        <v>9562.5</v>
      </c>
      <c r="I6" s="17">
        <v>93500</v>
      </c>
      <c r="J6" s="18">
        <v>44622</v>
      </c>
    </row>
    <row r="7" spans="1:10">
      <c r="A7" s="9">
        <v>44621</v>
      </c>
      <c r="B7" s="10" t="s">
        <v>34</v>
      </c>
      <c r="C7" s="10" t="s">
        <v>35</v>
      </c>
      <c r="D7" s="10" t="s">
        <v>36</v>
      </c>
      <c r="E7" s="10" t="s">
        <v>37</v>
      </c>
      <c r="F7" s="10" t="s">
        <v>26</v>
      </c>
      <c r="G7" s="11">
        <v>35000</v>
      </c>
      <c r="H7" s="12">
        <v>3937.5</v>
      </c>
      <c r="I7" s="12">
        <v>38500</v>
      </c>
      <c r="J7" s="13">
        <v>44622</v>
      </c>
    </row>
    <row r="8" spans="1:10">
      <c r="A8" s="14">
        <v>44621</v>
      </c>
      <c r="B8" s="15" t="s">
        <v>38</v>
      </c>
      <c r="C8" s="15" t="s">
        <v>39</v>
      </c>
      <c r="D8" s="15" t="s">
        <v>40</v>
      </c>
      <c r="E8" s="15" t="s">
        <v>41</v>
      </c>
      <c r="F8" s="15" t="s">
        <v>33</v>
      </c>
      <c r="G8" s="16">
        <v>150000</v>
      </c>
      <c r="H8" s="17">
        <v>16875</v>
      </c>
      <c r="I8" s="17">
        <v>165000</v>
      </c>
      <c r="J8" s="18">
        <v>44622</v>
      </c>
    </row>
    <row r="9" spans="1:10">
      <c r="A9" s="9">
        <v>44621</v>
      </c>
      <c r="B9" s="10" t="s">
        <v>42</v>
      </c>
      <c r="C9" s="10" t="s">
        <v>43</v>
      </c>
      <c r="D9" s="10" t="s">
        <v>44</v>
      </c>
      <c r="E9" s="10" t="s">
        <v>45</v>
      </c>
      <c r="F9" s="10" t="s">
        <v>46</v>
      </c>
      <c r="G9" s="11">
        <v>100000</v>
      </c>
      <c r="H9" s="12">
        <v>11250</v>
      </c>
      <c r="I9" s="12">
        <v>110000</v>
      </c>
      <c r="J9" s="13">
        <v>44622</v>
      </c>
    </row>
    <row r="10" spans="1:10">
      <c r="A10" s="14">
        <v>44621</v>
      </c>
      <c r="B10" s="15" t="s">
        <v>47</v>
      </c>
      <c r="C10" s="15" t="s">
        <v>48</v>
      </c>
      <c r="D10" s="15" t="s">
        <v>49</v>
      </c>
      <c r="E10" s="15" t="s">
        <v>50</v>
      </c>
      <c r="F10" s="15" t="s">
        <v>46</v>
      </c>
      <c r="G10" s="16">
        <v>220000</v>
      </c>
      <c r="H10" s="17">
        <v>24750</v>
      </c>
      <c r="I10" s="17">
        <v>242000</v>
      </c>
      <c r="J10" s="18">
        <v>44622</v>
      </c>
    </row>
    <row r="11" spans="1:10">
      <c r="A11" s="9">
        <v>44622</v>
      </c>
      <c r="B11" s="10" t="s">
        <v>51</v>
      </c>
      <c r="C11" s="10" t="s">
        <v>52</v>
      </c>
      <c r="D11" s="10" t="s">
        <v>53</v>
      </c>
      <c r="E11" s="10" t="s">
        <v>30</v>
      </c>
      <c r="F11" s="10" t="s">
        <v>46</v>
      </c>
      <c r="G11" s="11">
        <v>120000</v>
      </c>
      <c r="H11" s="12">
        <v>13500</v>
      </c>
      <c r="I11" s="12">
        <v>132000</v>
      </c>
      <c r="J11" s="13">
        <v>44623</v>
      </c>
    </row>
    <row r="12" spans="1:10">
      <c r="A12" s="14">
        <v>44622</v>
      </c>
      <c r="B12" s="15" t="s">
        <v>54</v>
      </c>
      <c r="C12" s="15" t="s">
        <v>55</v>
      </c>
      <c r="D12" s="15" t="s">
        <v>56</v>
      </c>
      <c r="E12" s="15" t="s">
        <v>57</v>
      </c>
      <c r="F12" s="15" t="s">
        <v>26</v>
      </c>
      <c r="G12" s="16">
        <v>120000</v>
      </c>
      <c r="H12" s="17">
        <v>13500</v>
      </c>
      <c r="I12" s="17">
        <v>132000</v>
      </c>
      <c r="J12" s="18">
        <v>44623</v>
      </c>
    </row>
    <row r="13" spans="1:10">
      <c r="A13" s="9">
        <v>44622</v>
      </c>
      <c r="B13" s="10" t="s">
        <v>38</v>
      </c>
      <c r="C13" s="10" t="s">
        <v>39</v>
      </c>
      <c r="D13" s="10" t="s">
        <v>58</v>
      </c>
      <c r="E13" s="10" t="s">
        <v>25</v>
      </c>
      <c r="F13" s="10" t="s">
        <v>33</v>
      </c>
      <c r="G13" s="11">
        <v>80000</v>
      </c>
      <c r="H13" s="12">
        <v>9000</v>
      </c>
      <c r="I13" s="12">
        <v>88000</v>
      </c>
      <c r="J13" s="13">
        <v>44623</v>
      </c>
    </row>
    <row r="14" spans="1:10">
      <c r="A14" s="14">
        <v>44622</v>
      </c>
      <c r="B14" s="15" t="s">
        <v>59</v>
      </c>
      <c r="C14" s="15" t="s">
        <v>60</v>
      </c>
      <c r="D14" s="15" t="s">
        <v>53</v>
      </c>
      <c r="E14" s="15" t="s">
        <v>30</v>
      </c>
      <c r="F14" s="15" t="s">
        <v>46</v>
      </c>
      <c r="G14" s="16">
        <v>120000</v>
      </c>
      <c r="H14" s="17">
        <v>13500</v>
      </c>
      <c r="I14" s="17">
        <v>132000</v>
      </c>
      <c r="J14" s="18">
        <v>44623</v>
      </c>
    </row>
    <row r="15" spans="1:10">
      <c r="A15" s="9">
        <v>44622</v>
      </c>
      <c r="B15" s="10" t="s">
        <v>61</v>
      </c>
      <c r="C15" s="10" t="s">
        <v>62</v>
      </c>
      <c r="D15" s="10" t="s">
        <v>63</v>
      </c>
      <c r="E15" s="10" t="s">
        <v>64</v>
      </c>
      <c r="F15" s="10" t="s">
        <v>46</v>
      </c>
      <c r="G15" s="11">
        <v>220000</v>
      </c>
      <c r="H15" s="12">
        <v>24750</v>
      </c>
      <c r="I15" s="12">
        <v>242000</v>
      </c>
      <c r="J15" s="13">
        <v>44622</v>
      </c>
    </row>
    <row r="16" spans="1:10">
      <c r="A16" s="14">
        <v>44622</v>
      </c>
      <c r="B16" s="15" t="s">
        <v>65</v>
      </c>
      <c r="C16" s="15" t="s">
        <v>66</v>
      </c>
      <c r="D16" s="15" t="s">
        <v>67</v>
      </c>
      <c r="E16" s="15" t="s">
        <v>68</v>
      </c>
      <c r="F16" s="15" t="s">
        <v>46</v>
      </c>
      <c r="G16" s="16">
        <v>170000</v>
      </c>
      <c r="H16" s="17">
        <v>19125</v>
      </c>
      <c r="I16" s="17">
        <v>187000</v>
      </c>
      <c r="J16" s="18">
        <v>44622</v>
      </c>
    </row>
    <row r="17" spans="1:10">
      <c r="A17" s="9">
        <v>44622</v>
      </c>
      <c r="B17" s="10" t="s">
        <v>69</v>
      </c>
      <c r="C17" s="10" t="s">
        <v>70</v>
      </c>
      <c r="D17" s="10" t="s">
        <v>71</v>
      </c>
      <c r="E17" s="10" t="s">
        <v>72</v>
      </c>
      <c r="F17" s="10" t="s">
        <v>26</v>
      </c>
      <c r="G17" s="11">
        <v>170000</v>
      </c>
      <c r="H17" s="12">
        <v>19125</v>
      </c>
      <c r="I17" s="12">
        <v>187000</v>
      </c>
      <c r="J17" s="13">
        <v>44623</v>
      </c>
    </row>
    <row r="18" spans="1:10">
      <c r="A18" s="14">
        <v>44623</v>
      </c>
      <c r="B18" s="15" t="s">
        <v>51</v>
      </c>
      <c r="C18" s="15" t="s">
        <v>52</v>
      </c>
      <c r="D18" s="15" t="s">
        <v>73</v>
      </c>
      <c r="E18" s="15" t="s">
        <v>64</v>
      </c>
      <c r="F18" s="15" t="s">
        <v>26</v>
      </c>
      <c r="G18" s="16">
        <v>170000</v>
      </c>
      <c r="H18" s="17">
        <v>19125</v>
      </c>
      <c r="I18" s="17">
        <v>187000</v>
      </c>
      <c r="J18" s="18">
        <v>44623</v>
      </c>
    </row>
    <row r="19" spans="1:10">
      <c r="A19" s="9">
        <v>44623</v>
      </c>
      <c r="B19" s="10" t="s">
        <v>54</v>
      </c>
      <c r="C19" s="10" t="s">
        <v>55</v>
      </c>
      <c r="D19" s="10" t="s">
        <v>74</v>
      </c>
      <c r="E19" s="10" t="s">
        <v>64</v>
      </c>
      <c r="F19" s="10" t="s">
        <v>33</v>
      </c>
      <c r="G19" s="11">
        <v>190000</v>
      </c>
      <c r="H19" s="12">
        <v>21375</v>
      </c>
      <c r="I19" s="12">
        <v>209000</v>
      </c>
      <c r="J19" s="13">
        <v>44624</v>
      </c>
    </row>
    <row r="20" spans="1:10">
      <c r="A20" s="14">
        <v>44623</v>
      </c>
      <c r="B20" s="15" t="s">
        <v>27</v>
      </c>
      <c r="C20" s="15" t="s">
        <v>28</v>
      </c>
      <c r="D20" s="15" t="s">
        <v>75</v>
      </c>
      <c r="E20" s="15" t="s">
        <v>50</v>
      </c>
      <c r="F20" s="15" t="s">
        <v>26</v>
      </c>
      <c r="G20" s="16">
        <v>170000</v>
      </c>
      <c r="H20" s="17">
        <v>19125</v>
      </c>
      <c r="I20" s="17">
        <v>187000</v>
      </c>
      <c r="J20" s="18">
        <v>44624</v>
      </c>
    </row>
    <row r="21" spans="1:10">
      <c r="A21" s="9">
        <v>44623</v>
      </c>
      <c r="B21" s="10" t="s">
        <v>76</v>
      </c>
      <c r="C21" s="10" t="s">
        <v>77</v>
      </c>
      <c r="D21" s="10" t="s">
        <v>40</v>
      </c>
      <c r="E21" s="10" t="s">
        <v>41</v>
      </c>
      <c r="F21" s="10" t="s">
        <v>33</v>
      </c>
      <c r="G21" s="11">
        <v>150000</v>
      </c>
      <c r="H21" s="12">
        <v>16875</v>
      </c>
      <c r="I21" s="12">
        <v>165000</v>
      </c>
      <c r="J21" s="13">
        <v>44624</v>
      </c>
    </row>
    <row r="22" spans="1:10">
      <c r="A22" s="14">
        <v>44623</v>
      </c>
      <c r="B22" s="15" t="s">
        <v>42</v>
      </c>
      <c r="C22" s="15" t="s">
        <v>43</v>
      </c>
      <c r="D22" s="15" t="s">
        <v>74</v>
      </c>
      <c r="E22" s="15" t="s">
        <v>64</v>
      </c>
      <c r="F22" s="15" t="s">
        <v>33</v>
      </c>
      <c r="G22" s="16">
        <v>190000</v>
      </c>
      <c r="H22" s="17">
        <v>21375</v>
      </c>
      <c r="I22" s="17">
        <v>209000</v>
      </c>
      <c r="J22" s="18">
        <v>44624</v>
      </c>
    </row>
    <row r="23" spans="1:10">
      <c r="A23" s="9">
        <v>44623</v>
      </c>
      <c r="B23" s="10" t="s">
        <v>78</v>
      </c>
      <c r="C23" s="10" t="s">
        <v>79</v>
      </c>
      <c r="D23" s="10" t="s">
        <v>71</v>
      </c>
      <c r="E23" s="10" t="s">
        <v>72</v>
      </c>
      <c r="F23" s="10" t="s">
        <v>26</v>
      </c>
      <c r="G23" s="11">
        <v>170000</v>
      </c>
      <c r="H23" s="12">
        <v>19125</v>
      </c>
      <c r="I23" s="12">
        <v>187000</v>
      </c>
      <c r="J23" s="13">
        <v>44623</v>
      </c>
    </row>
    <row r="24" spans="1:10">
      <c r="A24" s="14">
        <v>44623</v>
      </c>
      <c r="B24" s="15" t="s">
        <v>80</v>
      </c>
      <c r="C24" s="15" t="s">
        <v>81</v>
      </c>
      <c r="D24" s="15" t="s">
        <v>82</v>
      </c>
      <c r="E24" s="15" t="s">
        <v>83</v>
      </c>
      <c r="F24" s="15" t="s">
        <v>26</v>
      </c>
      <c r="G24" s="16">
        <v>80000</v>
      </c>
      <c r="H24" s="17">
        <v>9000</v>
      </c>
      <c r="I24" s="17">
        <v>88000</v>
      </c>
      <c r="J24" s="18">
        <v>44623</v>
      </c>
    </row>
    <row r="25" spans="1:10">
      <c r="A25" s="9">
        <v>44623</v>
      </c>
      <c r="B25" s="10" t="s">
        <v>84</v>
      </c>
      <c r="C25" s="10" t="s">
        <v>85</v>
      </c>
      <c r="D25" s="10" t="s">
        <v>29</v>
      </c>
      <c r="E25" s="10" t="s">
        <v>30</v>
      </c>
      <c r="F25" s="10" t="s">
        <v>26</v>
      </c>
      <c r="G25" s="11">
        <v>70000</v>
      </c>
      <c r="H25" s="12">
        <v>7875</v>
      </c>
      <c r="I25" s="12">
        <v>77000</v>
      </c>
      <c r="J25" s="13">
        <v>44624</v>
      </c>
    </row>
    <row r="26" spans="1:10">
      <c r="A26" s="14">
        <v>44623</v>
      </c>
      <c r="B26" s="15" t="s">
        <v>65</v>
      </c>
      <c r="C26" s="15" t="s">
        <v>66</v>
      </c>
      <c r="D26" s="15" t="s">
        <v>86</v>
      </c>
      <c r="E26" s="15" t="s">
        <v>25</v>
      </c>
      <c r="F26" s="15" t="s">
        <v>46</v>
      </c>
      <c r="G26" s="16">
        <v>90000</v>
      </c>
      <c r="H26" s="17">
        <v>10125</v>
      </c>
      <c r="I26" s="17">
        <v>99000</v>
      </c>
      <c r="J26" s="18">
        <v>44623</v>
      </c>
    </row>
    <row r="27" spans="1:10">
      <c r="A27" s="9">
        <v>44624</v>
      </c>
      <c r="B27" s="10" t="s">
        <v>22</v>
      </c>
      <c r="C27" s="10" t="s">
        <v>23</v>
      </c>
      <c r="D27" s="10" t="s">
        <v>67</v>
      </c>
      <c r="E27" s="10" t="s">
        <v>68</v>
      </c>
      <c r="F27" s="10" t="s">
        <v>46</v>
      </c>
      <c r="G27" s="11">
        <v>170000</v>
      </c>
      <c r="H27" s="12">
        <v>19125</v>
      </c>
      <c r="I27" s="12">
        <v>187000</v>
      </c>
      <c r="J27" s="13">
        <v>44625</v>
      </c>
    </row>
    <row r="28" spans="1:10">
      <c r="A28" s="14">
        <v>44624</v>
      </c>
      <c r="B28" s="15" t="s">
        <v>87</v>
      </c>
      <c r="C28" s="15" t="s">
        <v>88</v>
      </c>
      <c r="D28" s="15" t="s">
        <v>89</v>
      </c>
      <c r="E28" s="15" t="s">
        <v>68</v>
      </c>
      <c r="F28" s="15" t="s">
        <v>33</v>
      </c>
      <c r="G28" s="16">
        <v>140000</v>
      </c>
      <c r="H28" s="17">
        <v>15750</v>
      </c>
      <c r="I28" s="17">
        <v>154000</v>
      </c>
      <c r="J28" s="18">
        <v>44625</v>
      </c>
    </row>
    <row r="29" spans="1:10">
      <c r="A29" s="9">
        <v>44624</v>
      </c>
      <c r="B29" s="10" t="s">
        <v>42</v>
      </c>
      <c r="C29" s="10" t="s">
        <v>43</v>
      </c>
      <c r="D29" s="10" t="s">
        <v>67</v>
      </c>
      <c r="E29" s="10" t="s">
        <v>68</v>
      </c>
      <c r="F29" s="10" t="s">
        <v>46</v>
      </c>
      <c r="G29" s="11">
        <v>170000</v>
      </c>
      <c r="H29" s="12">
        <v>19125</v>
      </c>
      <c r="I29" s="12">
        <v>187000</v>
      </c>
      <c r="J29" s="13">
        <v>44625</v>
      </c>
    </row>
    <row r="30" spans="1:10">
      <c r="A30" s="14">
        <v>44624</v>
      </c>
      <c r="B30" s="15" t="s">
        <v>90</v>
      </c>
      <c r="C30" s="15" t="s">
        <v>91</v>
      </c>
      <c r="D30" s="15" t="s">
        <v>56</v>
      </c>
      <c r="E30" s="15" t="s">
        <v>57</v>
      </c>
      <c r="F30" s="15" t="s">
        <v>26</v>
      </c>
      <c r="G30" s="16">
        <v>120000</v>
      </c>
      <c r="H30" s="17">
        <v>13500</v>
      </c>
      <c r="I30" s="17">
        <v>132000</v>
      </c>
      <c r="J30" s="18">
        <v>44625</v>
      </c>
    </row>
    <row r="31" spans="1:10">
      <c r="A31" s="9">
        <v>44625</v>
      </c>
      <c r="B31" s="10" t="s">
        <v>51</v>
      </c>
      <c r="C31" s="10" t="s">
        <v>52</v>
      </c>
      <c r="D31" s="10" t="s">
        <v>44</v>
      </c>
      <c r="E31" s="10" t="s">
        <v>45</v>
      </c>
      <c r="F31" s="10" t="s">
        <v>46</v>
      </c>
      <c r="G31" s="11">
        <v>100000</v>
      </c>
      <c r="H31" s="12">
        <v>11250</v>
      </c>
      <c r="I31" s="12">
        <v>110000</v>
      </c>
      <c r="J31" s="13">
        <v>44626</v>
      </c>
    </row>
    <row r="32" spans="1:10">
      <c r="A32" s="14">
        <v>44625</v>
      </c>
      <c r="B32" s="15" t="s">
        <v>92</v>
      </c>
      <c r="C32" s="15" t="s">
        <v>93</v>
      </c>
      <c r="D32" s="15" t="s">
        <v>94</v>
      </c>
      <c r="E32" s="15" t="s">
        <v>95</v>
      </c>
      <c r="F32" s="15" t="s">
        <v>33</v>
      </c>
      <c r="G32" s="16">
        <v>190000</v>
      </c>
      <c r="H32" s="17">
        <v>21375</v>
      </c>
      <c r="I32" s="17">
        <v>209000</v>
      </c>
      <c r="J32" s="18">
        <v>44626</v>
      </c>
    </row>
    <row r="33" spans="1:10">
      <c r="A33" s="9">
        <v>44625</v>
      </c>
      <c r="B33" s="10" t="s">
        <v>76</v>
      </c>
      <c r="C33" s="10" t="s">
        <v>77</v>
      </c>
      <c r="D33" s="10" t="s">
        <v>96</v>
      </c>
      <c r="E33" s="10" t="s">
        <v>97</v>
      </c>
      <c r="F33" s="10" t="s">
        <v>46</v>
      </c>
      <c r="G33" s="11">
        <v>200000</v>
      </c>
      <c r="H33" s="12">
        <v>22500</v>
      </c>
      <c r="I33" s="12">
        <v>220000</v>
      </c>
      <c r="J33" s="13">
        <v>44626</v>
      </c>
    </row>
    <row r="34" spans="1:10">
      <c r="A34" s="14">
        <v>44625</v>
      </c>
      <c r="B34" s="15" t="s">
        <v>98</v>
      </c>
      <c r="C34" s="15" t="s">
        <v>99</v>
      </c>
      <c r="D34" s="15" t="s">
        <v>100</v>
      </c>
      <c r="E34" s="15" t="s">
        <v>83</v>
      </c>
      <c r="F34" s="15" t="s">
        <v>33</v>
      </c>
      <c r="G34" s="16">
        <v>100000</v>
      </c>
      <c r="H34" s="17">
        <v>11250</v>
      </c>
      <c r="I34" s="17">
        <v>110000</v>
      </c>
      <c r="J34" s="18">
        <v>44626</v>
      </c>
    </row>
    <row r="35" spans="1:10">
      <c r="A35" s="9">
        <v>44626</v>
      </c>
      <c r="B35" s="10" t="s">
        <v>87</v>
      </c>
      <c r="C35" s="10" t="s">
        <v>88</v>
      </c>
      <c r="D35" s="10" t="s">
        <v>101</v>
      </c>
      <c r="E35" s="10" t="s">
        <v>95</v>
      </c>
      <c r="F35" s="10" t="s">
        <v>26</v>
      </c>
      <c r="G35" s="11">
        <v>170000</v>
      </c>
      <c r="H35" s="12">
        <v>19125</v>
      </c>
      <c r="I35" s="12">
        <v>187000</v>
      </c>
      <c r="J35" s="13">
        <v>44626</v>
      </c>
    </row>
    <row r="36" spans="1:10">
      <c r="A36" s="14">
        <v>44626</v>
      </c>
      <c r="B36" s="15" t="s">
        <v>54</v>
      </c>
      <c r="C36" s="15" t="s">
        <v>55</v>
      </c>
      <c r="D36" s="15" t="s">
        <v>102</v>
      </c>
      <c r="E36" s="15" t="s">
        <v>37</v>
      </c>
      <c r="F36" s="15" t="s">
        <v>33</v>
      </c>
      <c r="G36" s="16">
        <v>60000</v>
      </c>
      <c r="H36" s="17">
        <v>6750</v>
      </c>
      <c r="I36" s="17">
        <v>66000</v>
      </c>
      <c r="J36" s="18">
        <v>44627</v>
      </c>
    </row>
    <row r="37" spans="1:10">
      <c r="A37" s="9">
        <v>44626</v>
      </c>
      <c r="B37" s="10" t="s">
        <v>27</v>
      </c>
      <c r="C37" s="10" t="s">
        <v>28</v>
      </c>
      <c r="D37" s="10" t="s">
        <v>40</v>
      </c>
      <c r="E37" s="10" t="s">
        <v>41</v>
      </c>
      <c r="F37" s="10" t="s">
        <v>33</v>
      </c>
      <c r="G37" s="11">
        <v>150000</v>
      </c>
      <c r="H37" s="12">
        <v>16875</v>
      </c>
      <c r="I37" s="12">
        <v>165000</v>
      </c>
      <c r="J37" s="13">
        <v>44626</v>
      </c>
    </row>
    <row r="38" spans="1:10">
      <c r="A38" s="14">
        <v>44626</v>
      </c>
      <c r="B38" s="15" t="s">
        <v>103</v>
      </c>
      <c r="C38" s="15" t="s">
        <v>104</v>
      </c>
      <c r="D38" s="15" t="s">
        <v>40</v>
      </c>
      <c r="E38" s="15" t="s">
        <v>41</v>
      </c>
      <c r="F38" s="15" t="s">
        <v>33</v>
      </c>
      <c r="G38" s="16">
        <v>150000</v>
      </c>
      <c r="H38" s="17">
        <v>16875</v>
      </c>
      <c r="I38" s="17">
        <v>165000</v>
      </c>
      <c r="J38" s="18">
        <v>44627</v>
      </c>
    </row>
    <row r="39" spans="1:10">
      <c r="A39" s="9">
        <v>44626</v>
      </c>
      <c r="B39" s="10" t="s">
        <v>105</v>
      </c>
      <c r="C39" s="10" t="s">
        <v>106</v>
      </c>
      <c r="D39" s="10" t="s">
        <v>107</v>
      </c>
      <c r="E39" s="10" t="s">
        <v>50</v>
      </c>
      <c r="F39" s="10" t="s">
        <v>33</v>
      </c>
      <c r="G39" s="11">
        <v>190000</v>
      </c>
      <c r="H39" s="12">
        <v>21375</v>
      </c>
      <c r="I39" s="12">
        <v>209000</v>
      </c>
      <c r="J39" s="13">
        <v>44626</v>
      </c>
    </row>
    <row r="40" spans="1:10">
      <c r="A40" s="14">
        <v>44626</v>
      </c>
      <c r="B40" s="15" t="s">
        <v>59</v>
      </c>
      <c r="C40" s="15" t="s">
        <v>60</v>
      </c>
      <c r="D40" s="15" t="s">
        <v>108</v>
      </c>
      <c r="E40" s="15" t="s">
        <v>109</v>
      </c>
      <c r="F40" s="15" t="s">
        <v>46</v>
      </c>
      <c r="G40" s="16">
        <v>220000</v>
      </c>
      <c r="H40" s="17">
        <v>24750</v>
      </c>
      <c r="I40" s="17">
        <v>242000</v>
      </c>
      <c r="J40" s="18">
        <v>44627</v>
      </c>
    </row>
    <row r="41" spans="1:10">
      <c r="A41" s="9">
        <v>44626</v>
      </c>
      <c r="B41" s="10" t="s">
        <v>59</v>
      </c>
      <c r="C41" s="10" t="s">
        <v>60</v>
      </c>
      <c r="D41" s="10" t="s">
        <v>58</v>
      </c>
      <c r="E41" s="10" t="s">
        <v>25</v>
      </c>
      <c r="F41" s="10" t="s">
        <v>33</v>
      </c>
      <c r="G41" s="11">
        <v>80000</v>
      </c>
      <c r="H41" s="12">
        <v>9000</v>
      </c>
      <c r="I41" s="12">
        <v>88000</v>
      </c>
      <c r="J41" s="13">
        <v>44626</v>
      </c>
    </row>
    <row r="42" spans="1:10">
      <c r="A42" s="14">
        <v>44626</v>
      </c>
      <c r="B42" s="15" t="s">
        <v>110</v>
      </c>
      <c r="C42" s="15" t="s">
        <v>111</v>
      </c>
      <c r="D42" s="15" t="s">
        <v>112</v>
      </c>
      <c r="E42" s="15" t="s">
        <v>32</v>
      </c>
      <c r="F42" s="15" t="s">
        <v>26</v>
      </c>
      <c r="G42" s="16">
        <v>55000</v>
      </c>
      <c r="H42" s="17">
        <v>6187.5</v>
      </c>
      <c r="I42" s="17">
        <v>60500</v>
      </c>
      <c r="J42" s="18">
        <v>44626</v>
      </c>
    </row>
    <row r="43" spans="1:10">
      <c r="A43" s="9">
        <v>44626</v>
      </c>
      <c r="B43" s="10" t="s">
        <v>90</v>
      </c>
      <c r="C43" s="10" t="s">
        <v>91</v>
      </c>
      <c r="D43" s="10" t="s">
        <v>113</v>
      </c>
      <c r="E43" s="10" t="s">
        <v>68</v>
      </c>
      <c r="F43" s="10" t="s">
        <v>26</v>
      </c>
      <c r="G43" s="11">
        <v>120000</v>
      </c>
      <c r="H43" s="12">
        <v>13500</v>
      </c>
      <c r="I43" s="12">
        <v>132000</v>
      </c>
      <c r="J43" s="13">
        <v>44627</v>
      </c>
    </row>
    <row r="44" spans="1:10">
      <c r="A44" s="14">
        <v>44626</v>
      </c>
      <c r="B44" s="15" t="s">
        <v>65</v>
      </c>
      <c r="C44" s="15" t="s">
        <v>66</v>
      </c>
      <c r="D44" s="15" t="s">
        <v>112</v>
      </c>
      <c r="E44" s="15" t="s">
        <v>32</v>
      </c>
      <c r="F44" s="15" t="s">
        <v>26</v>
      </c>
      <c r="G44" s="16">
        <v>55000</v>
      </c>
      <c r="H44" s="17">
        <v>6187.5</v>
      </c>
      <c r="I44" s="17">
        <v>60500</v>
      </c>
      <c r="J44" s="18">
        <v>44627</v>
      </c>
    </row>
    <row r="45" spans="1:10">
      <c r="A45" s="9">
        <v>44627</v>
      </c>
      <c r="B45" s="10" t="s">
        <v>34</v>
      </c>
      <c r="C45" s="10" t="s">
        <v>35</v>
      </c>
      <c r="D45" s="10" t="s">
        <v>101</v>
      </c>
      <c r="E45" s="10" t="s">
        <v>95</v>
      </c>
      <c r="F45" s="10" t="s">
        <v>26</v>
      </c>
      <c r="G45" s="11">
        <v>170000</v>
      </c>
      <c r="H45" s="12">
        <v>19125</v>
      </c>
      <c r="I45" s="12">
        <v>187000</v>
      </c>
      <c r="J45" s="13">
        <v>44628</v>
      </c>
    </row>
    <row r="46" spans="1:10">
      <c r="A46" s="14">
        <v>44627</v>
      </c>
      <c r="B46" s="15" t="s">
        <v>59</v>
      </c>
      <c r="C46" s="15" t="s">
        <v>60</v>
      </c>
      <c r="D46" s="15" t="s">
        <v>114</v>
      </c>
      <c r="E46" s="15" t="s">
        <v>109</v>
      </c>
      <c r="F46" s="15" t="s">
        <v>26</v>
      </c>
      <c r="G46" s="16">
        <v>170000</v>
      </c>
      <c r="H46" s="17">
        <v>19125</v>
      </c>
      <c r="I46" s="17">
        <v>187000</v>
      </c>
      <c r="J46" s="18">
        <v>44627</v>
      </c>
    </row>
    <row r="47" spans="1:10">
      <c r="A47" s="9">
        <v>44627</v>
      </c>
      <c r="B47" s="10" t="s">
        <v>110</v>
      </c>
      <c r="C47" s="10" t="s">
        <v>111</v>
      </c>
      <c r="D47" s="10" t="s">
        <v>115</v>
      </c>
      <c r="E47" s="10" t="s">
        <v>116</v>
      </c>
      <c r="F47" s="10" t="s">
        <v>26</v>
      </c>
      <c r="G47" s="11">
        <v>70000</v>
      </c>
      <c r="H47" s="12">
        <v>7875</v>
      </c>
      <c r="I47" s="12">
        <v>77000</v>
      </c>
      <c r="J47" s="13">
        <v>44628</v>
      </c>
    </row>
    <row r="48" spans="1:10">
      <c r="A48" s="14">
        <v>44627</v>
      </c>
      <c r="B48" s="15" t="s">
        <v>69</v>
      </c>
      <c r="C48" s="15" t="s">
        <v>70</v>
      </c>
      <c r="D48" s="15" t="s">
        <v>117</v>
      </c>
      <c r="E48" s="15" t="s">
        <v>116</v>
      </c>
      <c r="F48" s="15" t="s">
        <v>33</v>
      </c>
      <c r="G48" s="16">
        <v>90000</v>
      </c>
      <c r="H48" s="17">
        <v>10125</v>
      </c>
      <c r="I48" s="17">
        <v>99000</v>
      </c>
      <c r="J48" s="18">
        <v>44628</v>
      </c>
    </row>
    <row r="49" spans="1:10">
      <c r="A49" s="9">
        <v>44628</v>
      </c>
      <c r="B49" s="10" t="s">
        <v>22</v>
      </c>
      <c r="C49" s="10" t="s">
        <v>23</v>
      </c>
      <c r="D49" s="10" t="s">
        <v>36</v>
      </c>
      <c r="E49" s="10" t="s">
        <v>37</v>
      </c>
      <c r="F49" s="10" t="s">
        <v>26</v>
      </c>
      <c r="G49" s="11">
        <v>35000</v>
      </c>
      <c r="H49" s="12">
        <v>3937.5</v>
      </c>
      <c r="I49" s="12">
        <v>38500</v>
      </c>
      <c r="J49" s="13">
        <v>44629</v>
      </c>
    </row>
    <row r="50" spans="1:10">
      <c r="A50" s="14">
        <v>44628</v>
      </c>
      <c r="B50" s="15" t="s">
        <v>118</v>
      </c>
      <c r="C50" s="15" t="s">
        <v>119</v>
      </c>
      <c r="D50" s="15" t="s">
        <v>96</v>
      </c>
      <c r="E50" s="15" t="s">
        <v>97</v>
      </c>
      <c r="F50" s="15" t="s">
        <v>46</v>
      </c>
      <c r="G50" s="16">
        <v>200000</v>
      </c>
      <c r="H50" s="17">
        <v>22500</v>
      </c>
      <c r="I50" s="17">
        <v>220000</v>
      </c>
      <c r="J50" s="18">
        <v>44628</v>
      </c>
    </row>
    <row r="51" spans="1:10">
      <c r="A51" s="9">
        <v>44628</v>
      </c>
      <c r="B51" s="10" t="s">
        <v>51</v>
      </c>
      <c r="C51" s="10" t="s">
        <v>52</v>
      </c>
      <c r="D51" s="10" t="s">
        <v>56</v>
      </c>
      <c r="E51" s="10" t="s">
        <v>57</v>
      </c>
      <c r="F51" s="10" t="s">
        <v>26</v>
      </c>
      <c r="G51" s="11">
        <v>120000</v>
      </c>
      <c r="H51" s="12">
        <v>13500</v>
      </c>
      <c r="I51" s="12">
        <v>132000</v>
      </c>
      <c r="J51" s="13">
        <v>44628</v>
      </c>
    </row>
    <row r="52" spans="1:10">
      <c r="A52" s="14">
        <v>44628</v>
      </c>
      <c r="B52" s="15" t="s">
        <v>87</v>
      </c>
      <c r="C52" s="15" t="s">
        <v>88</v>
      </c>
      <c r="D52" s="15" t="s">
        <v>53</v>
      </c>
      <c r="E52" s="15" t="s">
        <v>30</v>
      </c>
      <c r="F52" s="15" t="s">
        <v>46</v>
      </c>
      <c r="G52" s="16">
        <v>120000</v>
      </c>
      <c r="H52" s="17">
        <v>13500</v>
      </c>
      <c r="I52" s="17">
        <v>132000</v>
      </c>
      <c r="J52" s="18">
        <v>44628</v>
      </c>
    </row>
    <row r="53" spans="1:10">
      <c r="A53" s="9">
        <v>44628</v>
      </c>
      <c r="B53" s="10" t="s">
        <v>92</v>
      </c>
      <c r="C53" s="10" t="s">
        <v>93</v>
      </c>
      <c r="D53" s="10" t="s">
        <v>96</v>
      </c>
      <c r="E53" s="10" t="s">
        <v>97</v>
      </c>
      <c r="F53" s="10" t="s">
        <v>46</v>
      </c>
      <c r="G53" s="11">
        <v>200000</v>
      </c>
      <c r="H53" s="12">
        <v>22500</v>
      </c>
      <c r="I53" s="12">
        <v>220000</v>
      </c>
      <c r="J53" s="13">
        <v>44629</v>
      </c>
    </row>
    <row r="54" spans="1:10">
      <c r="A54" s="14">
        <v>44628</v>
      </c>
      <c r="B54" s="15" t="s">
        <v>103</v>
      </c>
      <c r="C54" s="15" t="s">
        <v>104</v>
      </c>
      <c r="D54" s="15" t="s">
        <v>63</v>
      </c>
      <c r="E54" s="15" t="s">
        <v>64</v>
      </c>
      <c r="F54" s="15" t="s">
        <v>46</v>
      </c>
      <c r="G54" s="16">
        <v>220000</v>
      </c>
      <c r="H54" s="17">
        <v>24750</v>
      </c>
      <c r="I54" s="17">
        <v>242000</v>
      </c>
      <c r="J54" s="18">
        <v>44629</v>
      </c>
    </row>
    <row r="55" spans="1:10">
      <c r="A55" s="9">
        <v>44628</v>
      </c>
      <c r="B55" s="10" t="s">
        <v>42</v>
      </c>
      <c r="C55" s="10" t="s">
        <v>43</v>
      </c>
      <c r="D55" s="10" t="s">
        <v>94</v>
      </c>
      <c r="E55" s="10" t="s">
        <v>95</v>
      </c>
      <c r="F55" s="10" t="s">
        <v>33</v>
      </c>
      <c r="G55" s="11">
        <v>190000</v>
      </c>
      <c r="H55" s="12">
        <v>21375</v>
      </c>
      <c r="I55" s="12">
        <v>209000</v>
      </c>
      <c r="J55" s="13">
        <v>44629</v>
      </c>
    </row>
    <row r="56" spans="1:10">
      <c r="A56" s="14">
        <v>44628</v>
      </c>
      <c r="B56" s="15" t="s">
        <v>110</v>
      </c>
      <c r="C56" s="15" t="s">
        <v>111</v>
      </c>
      <c r="D56" s="15" t="s">
        <v>120</v>
      </c>
      <c r="E56" s="15" t="s">
        <v>30</v>
      </c>
      <c r="F56" s="15" t="s">
        <v>33</v>
      </c>
      <c r="G56" s="16">
        <v>90000</v>
      </c>
      <c r="H56" s="17">
        <v>10125</v>
      </c>
      <c r="I56" s="17">
        <v>99000</v>
      </c>
      <c r="J56" s="18">
        <v>44629</v>
      </c>
    </row>
    <row r="57" spans="1:10">
      <c r="A57" s="9">
        <v>44628</v>
      </c>
      <c r="B57" s="10" t="s">
        <v>98</v>
      </c>
      <c r="C57" s="10" t="s">
        <v>99</v>
      </c>
      <c r="D57" s="10" t="s">
        <v>100</v>
      </c>
      <c r="E57" s="10" t="s">
        <v>83</v>
      </c>
      <c r="F57" s="10" t="s">
        <v>33</v>
      </c>
      <c r="G57" s="11">
        <v>100000</v>
      </c>
      <c r="H57" s="12">
        <v>11250</v>
      </c>
      <c r="I57" s="12">
        <v>110000</v>
      </c>
      <c r="J57" s="13">
        <v>44628</v>
      </c>
    </row>
    <row r="58" spans="1:10">
      <c r="A58" s="14">
        <v>44629</v>
      </c>
      <c r="B58" s="15" t="s">
        <v>121</v>
      </c>
      <c r="C58" s="15" t="s">
        <v>122</v>
      </c>
      <c r="D58" s="15" t="s">
        <v>123</v>
      </c>
      <c r="E58" s="15" t="s">
        <v>124</v>
      </c>
      <c r="F58" s="15" t="s">
        <v>46</v>
      </c>
      <c r="G58" s="16">
        <v>100000</v>
      </c>
      <c r="H58" s="17">
        <v>11250</v>
      </c>
      <c r="I58" s="17">
        <v>110000</v>
      </c>
      <c r="J58" s="18">
        <v>44630</v>
      </c>
    </row>
    <row r="59" spans="1:10">
      <c r="A59" s="9">
        <v>44629</v>
      </c>
      <c r="B59" s="10" t="s">
        <v>125</v>
      </c>
      <c r="C59" s="10" t="s">
        <v>126</v>
      </c>
      <c r="D59" s="10" t="s">
        <v>86</v>
      </c>
      <c r="E59" s="10" t="s">
        <v>25</v>
      </c>
      <c r="F59" s="10" t="s">
        <v>46</v>
      </c>
      <c r="G59" s="11">
        <v>90000</v>
      </c>
      <c r="H59" s="12">
        <v>10125</v>
      </c>
      <c r="I59" s="12">
        <v>99000</v>
      </c>
      <c r="J59" s="13">
        <v>44629</v>
      </c>
    </row>
    <row r="60" spans="1:10">
      <c r="A60" s="14">
        <v>44629</v>
      </c>
      <c r="B60" s="15" t="s">
        <v>42</v>
      </c>
      <c r="C60" s="15" t="s">
        <v>43</v>
      </c>
      <c r="D60" s="15" t="s">
        <v>49</v>
      </c>
      <c r="E60" s="15" t="s">
        <v>50</v>
      </c>
      <c r="F60" s="15" t="s">
        <v>46</v>
      </c>
      <c r="G60" s="16">
        <v>220000</v>
      </c>
      <c r="H60" s="17">
        <v>24750</v>
      </c>
      <c r="I60" s="17">
        <v>242000</v>
      </c>
      <c r="J60" s="18">
        <v>44630</v>
      </c>
    </row>
    <row r="61" spans="1:10">
      <c r="A61" s="9">
        <v>44629</v>
      </c>
      <c r="B61" s="10" t="s">
        <v>105</v>
      </c>
      <c r="C61" s="10" t="s">
        <v>106</v>
      </c>
      <c r="D61" s="10" t="s">
        <v>115</v>
      </c>
      <c r="E61" s="10" t="s">
        <v>116</v>
      </c>
      <c r="F61" s="10" t="s">
        <v>26</v>
      </c>
      <c r="G61" s="11">
        <v>70000</v>
      </c>
      <c r="H61" s="12">
        <v>7875</v>
      </c>
      <c r="I61" s="12">
        <v>77000</v>
      </c>
      <c r="J61" s="13">
        <v>44630</v>
      </c>
    </row>
    <row r="62" spans="1:10">
      <c r="A62" s="14">
        <v>44630</v>
      </c>
      <c r="B62" s="15" t="s">
        <v>127</v>
      </c>
      <c r="C62" s="15" t="s">
        <v>128</v>
      </c>
      <c r="D62" s="15" t="s">
        <v>96</v>
      </c>
      <c r="E62" s="15" t="s">
        <v>97</v>
      </c>
      <c r="F62" s="15" t="s">
        <v>46</v>
      </c>
      <c r="G62" s="16">
        <v>200000</v>
      </c>
      <c r="H62" s="17">
        <v>22500</v>
      </c>
      <c r="I62" s="17">
        <v>220000</v>
      </c>
      <c r="J62" s="18">
        <v>44631</v>
      </c>
    </row>
    <row r="63" spans="1:10">
      <c r="A63" s="9">
        <v>44630</v>
      </c>
      <c r="B63" s="10" t="s">
        <v>118</v>
      </c>
      <c r="C63" s="10" t="s">
        <v>119</v>
      </c>
      <c r="D63" s="10" t="s">
        <v>24</v>
      </c>
      <c r="E63" s="10" t="s">
        <v>25</v>
      </c>
      <c r="F63" s="10" t="s">
        <v>26</v>
      </c>
      <c r="G63" s="11">
        <v>50000</v>
      </c>
      <c r="H63" s="12">
        <v>5625</v>
      </c>
      <c r="I63" s="12">
        <v>55000</v>
      </c>
      <c r="J63" s="13">
        <v>44631</v>
      </c>
    </row>
    <row r="64" spans="1:10">
      <c r="A64" s="14">
        <v>44630</v>
      </c>
      <c r="B64" s="15" t="s">
        <v>51</v>
      </c>
      <c r="C64" s="15" t="s">
        <v>52</v>
      </c>
      <c r="D64" s="15" t="s">
        <v>120</v>
      </c>
      <c r="E64" s="15" t="s">
        <v>30</v>
      </c>
      <c r="F64" s="15" t="s">
        <v>33</v>
      </c>
      <c r="G64" s="16">
        <v>90000</v>
      </c>
      <c r="H64" s="17">
        <v>10125</v>
      </c>
      <c r="I64" s="17">
        <v>99000</v>
      </c>
      <c r="J64" s="18">
        <v>44631</v>
      </c>
    </row>
    <row r="65" spans="1:10">
      <c r="A65" s="9">
        <v>44630</v>
      </c>
      <c r="B65" s="10" t="s">
        <v>80</v>
      </c>
      <c r="C65" s="10" t="s">
        <v>81</v>
      </c>
      <c r="D65" s="10" t="s">
        <v>102</v>
      </c>
      <c r="E65" s="10" t="s">
        <v>37</v>
      </c>
      <c r="F65" s="10" t="s">
        <v>33</v>
      </c>
      <c r="G65" s="11">
        <v>60000</v>
      </c>
      <c r="H65" s="12">
        <v>6750</v>
      </c>
      <c r="I65" s="12">
        <v>66000</v>
      </c>
      <c r="J65" s="13">
        <v>44631</v>
      </c>
    </row>
    <row r="66" spans="1:10">
      <c r="A66" s="14">
        <v>44630</v>
      </c>
      <c r="B66" s="15" t="s">
        <v>129</v>
      </c>
      <c r="C66" s="15" t="s">
        <v>130</v>
      </c>
      <c r="D66" s="15" t="s">
        <v>102</v>
      </c>
      <c r="E66" s="15" t="s">
        <v>37</v>
      </c>
      <c r="F66" s="15" t="s">
        <v>33</v>
      </c>
      <c r="G66" s="16">
        <v>60000</v>
      </c>
      <c r="H66" s="17">
        <v>6750</v>
      </c>
      <c r="I66" s="17">
        <v>66000</v>
      </c>
      <c r="J66" s="18">
        <v>44631</v>
      </c>
    </row>
    <row r="67" spans="1:10">
      <c r="A67" s="9">
        <v>44631</v>
      </c>
      <c r="B67" s="10" t="s">
        <v>131</v>
      </c>
      <c r="C67" s="10" t="s">
        <v>132</v>
      </c>
      <c r="D67" s="10" t="s">
        <v>117</v>
      </c>
      <c r="E67" s="10" t="s">
        <v>116</v>
      </c>
      <c r="F67" s="10" t="s">
        <v>33</v>
      </c>
      <c r="G67" s="11">
        <v>90000</v>
      </c>
      <c r="H67" s="12">
        <v>10125</v>
      </c>
      <c r="I67" s="12">
        <v>99000</v>
      </c>
      <c r="J67" s="13">
        <v>44632</v>
      </c>
    </row>
    <row r="68" spans="1:10">
      <c r="A68" s="14">
        <v>44631</v>
      </c>
      <c r="B68" s="15" t="s">
        <v>78</v>
      </c>
      <c r="C68" s="15" t="s">
        <v>79</v>
      </c>
      <c r="D68" s="15" t="s">
        <v>100</v>
      </c>
      <c r="E68" s="15" t="s">
        <v>83</v>
      </c>
      <c r="F68" s="15" t="s">
        <v>33</v>
      </c>
      <c r="G68" s="16">
        <v>100000</v>
      </c>
      <c r="H68" s="17">
        <v>11250</v>
      </c>
      <c r="I68" s="17">
        <v>110000</v>
      </c>
      <c r="J68" s="18">
        <v>44632</v>
      </c>
    </row>
    <row r="69" spans="1:10">
      <c r="A69" s="9">
        <v>44631</v>
      </c>
      <c r="B69" s="10" t="s">
        <v>90</v>
      </c>
      <c r="C69" s="10" t="s">
        <v>91</v>
      </c>
      <c r="D69" s="10" t="s">
        <v>36</v>
      </c>
      <c r="E69" s="10" t="s">
        <v>37</v>
      </c>
      <c r="F69" s="10" t="s">
        <v>26</v>
      </c>
      <c r="G69" s="11">
        <v>35000</v>
      </c>
      <c r="H69" s="12">
        <v>3937.5</v>
      </c>
      <c r="I69" s="12">
        <v>38500</v>
      </c>
      <c r="J69" s="13">
        <v>44632</v>
      </c>
    </row>
    <row r="70" spans="1:10">
      <c r="A70" s="14">
        <v>44631</v>
      </c>
      <c r="B70" s="15" t="s">
        <v>129</v>
      </c>
      <c r="C70" s="15" t="s">
        <v>130</v>
      </c>
      <c r="D70" s="15" t="s">
        <v>133</v>
      </c>
      <c r="E70" s="15" t="s">
        <v>124</v>
      </c>
      <c r="F70" s="15" t="s">
        <v>33</v>
      </c>
      <c r="G70" s="16">
        <v>80000</v>
      </c>
      <c r="H70" s="17">
        <v>9000</v>
      </c>
      <c r="I70" s="17">
        <v>88000</v>
      </c>
      <c r="J70" s="18">
        <v>44632</v>
      </c>
    </row>
    <row r="71" spans="1:10">
      <c r="A71" s="9">
        <v>44631</v>
      </c>
      <c r="B71" s="10" t="s">
        <v>61</v>
      </c>
      <c r="C71" s="10" t="s">
        <v>62</v>
      </c>
      <c r="D71" s="10" t="s">
        <v>56</v>
      </c>
      <c r="E71" s="10" t="s">
        <v>57</v>
      </c>
      <c r="F71" s="10" t="s">
        <v>26</v>
      </c>
      <c r="G71" s="11">
        <v>120000</v>
      </c>
      <c r="H71" s="12">
        <v>13500</v>
      </c>
      <c r="I71" s="12">
        <v>132000</v>
      </c>
      <c r="J71" s="13">
        <v>44632</v>
      </c>
    </row>
    <row r="72" spans="1:10">
      <c r="A72" s="14">
        <v>44632</v>
      </c>
      <c r="B72" s="15" t="s">
        <v>121</v>
      </c>
      <c r="C72" s="15" t="s">
        <v>122</v>
      </c>
      <c r="D72" s="15" t="s">
        <v>89</v>
      </c>
      <c r="E72" s="15" t="s">
        <v>68</v>
      </c>
      <c r="F72" s="15" t="s">
        <v>33</v>
      </c>
      <c r="G72" s="16">
        <v>140000</v>
      </c>
      <c r="H72" s="17">
        <v>15750</v>
      </c>
      <c r="I72" s="17">
        <v>154000</v>
      </c>
      <c r="J72" s="18">
        <v>44633</v>
      </c>
    </row>
    <row r="73" spans="1:10">
      <c r="A73" s="9">
        <v>44632</v>
      </c>
      <c r="B73" s="10" t="s">
        <v>87</v>
      </c>
      <c r="C73" s="10" t="s">
        <v>88</v>
      </c>
      <c r="D73" s="10" t="s">
        <v>75</v>
      </c>
      <c r="E73" s="10" t="s">
        <v>50</v>
      </c>
      <c r="F73" s="10" t="s">
        <v>26</v>
      </c>
      <c r="G73" s="11">
        <v>170000</v>
      </c>
      <c r="H73" s="12">
        <v>19125</v>
      </c>
      <c r="I73" s="12">
        <v>187000</v>
      </c>
      <c r="J73" s="13">
        <v>44632</v>
      </c>
    </row>
    <row r="74" spans="1:10">
      <c r="A74" s="14">
        <v>44632</v>
      </c>
      <c r="B74" s="15" t="s">
        <v>92</v>
      </c>
      <c r="C74" s="15" t="s">
        <v>93</v>
      </c>
      <c r="D74" s="15" t="s">
        <v>134</v>
      </c>
      <c r="E74" s="15" t="s">
        <v>116</v>
      </c>
      <c r="F74" s="15" t="s">
        <v>46</v>
      </c>
      <c r="G74" s="16">
        <v>120000</v>
      </c>
      <c r="H74" s="17">
        <v>13500</v>
      </c>
      <c r="I74" s="17">
        <v>132000</v>
      </c>
      <c r="J74" s="18">
        <v>44633</v>
      </c>
    </row>
    <row r="75" spans="1:10">
      <c r="A75" s="9">
        <v>44632</v>
      </c>
      <c r="B75" s="10" t="s">
        <v>34</v>
      </c>
      <c r="C75" s="10" t="s">
        <v>35</v>
      </c>
      <c r="D75" s="10" t="s">
        <v>73</v>
      </c>
      <c r="E75" s="10" t="s">
        <v>64</v>
      </c>
      <c r="F75" s="10" t="s">
        <v>26</v>
      </c>
      <c r="G75" s="11">
        <v>170000</v>
      </c>
      <c r="H75" s="12">
        <v>19125</v>
      </c>
      <c r="I75" s="12">
        <v>187000</v>
      </c>
      <c r="J75" s="13">
        <v>44633</v>
      </c>
    </row>
    <row r="76" spans="1:10">
      <c r="A76" s="14">
        <v>44632</v>
      </c>
      <c r="B76" s="15" t="s">
        <v>34</v>
      </c>
      <c r="C76" s="15" t="s">
        <v>35</v>
      </c>
      <c r="D76" s="15" t="s">
        <v>82</v>
      </c>
      <c r="E76" s="15" t="s">
        <v>83</v>
      </c>
      <c r="F76" s="15" t="s">
        <v>26</v>
      </c>
      <c r="G76" s="16">
        <v>80000</v>
      </c>
      <c r="H76" s="17">
        <v>9000</v>
      </c>
      <c r="I76" s="17">
        <v>88000</v>
      </c>
      <c r="J76" s="18">
        <v>44633</v>
      </c>
    </row>
    <row r="77" spans="1:10">
      <c r="A77" s="9">
        <v>44632</v>
      </c>
      <c r="B77" s="10" t="s">
        <v>129</v>
      </c>
      <c r="C77" s="10" t="s">
        <v>130</v>
      </c>
      <c r="D77" s="10" t="s">
        <v>135</v>
      </c>
      <c r="E77" s="10" t="s">
        <v>95</v>
      </c>
      <c r="F77" s="10" t="s">
        <v>46</v>
      </c>
      <c r="G77" s="11">
        <v>220000</v>
      </c>
      <c r="H77" s="12">
        <v>24750</v>
      </c>
      <c r="I77" s="12">
        <v>242000</v>
      </c>
      <c r="J77" s="13">
        <v>44633</v>
      </c>
    </row>
    <row r="78" spans="1:10">
      <c r="A78" s="14">
        <v>44633</v>
      </c>
      <c r="B78" s="15" t="s">
        <v>118</v>
      </c>
      <c r="C78" s="15" t="s">
        <v>119</v>
      </c>
      <c r="D78" s="15" t="s">
        <v>67</v>
      </c>
      <c r="E78" s="15" t="s">
        <v>68</v>
      </c>
      <c r="F78" s="15" t="s">
        <v>46</v>
      </c>
      <c r="G78" s="16">
        <v>170000</v>
      </c>
      <c r="H78" s="17">
        <v>19125</v>
      </c>
      <c r="I78" s="17">
        <v>187000</v>
      </c>
      <c r="J78" s="18">
        <v>44634</v>
      </c>
    </row>
    <row r="79" spans="1:10">
      <c r="A79" s="9">
        <v>44633</v>
      </c>
      <c r="B79" s="10" t="s">
        <v>136</v>
      </c>
      <c r="C79" s="10" t="s">
        <v>137</v>
      </c>
      <c r="D79" s="10" t="s">
        <v>71</v>
      </c>
      <c r="E79" s="10" t="s">
        <v>72</v>
      </c>
      <c r="F79" s="10" t="s">
        <v>26</v>
      </c>
      <c r="G79" s="11">
        <v>170000</v>
      </c>
      <c r="H79" s="12">
        <v>19125</v>
      </c>
      <c r="I79" s="12">
        <v>187000</v>
      </c>
      <c r="J79" s="13">
        <v>44634</v>
      </c>
    </row>
    <row r="80" spans="1:10">
      <c r="A80" s="14">
        <v>44633</v>
      </c>
      <c r="B80" s="15" t="s">
        <v>92</v>
      </c>
      <c r="C80" s="15" t="s">
        <v>93</v>
      </c>
      <c r="D80" s="15" t="s">
        <v>138</v>
      </c>
      <c r="E80" s="15" t="s">
        <v>57</v>
      </c>
      <c r="F80" s="15" t="s">
        <v>46</v>
      </c>
      <c r="G80" s="16">
        <v>170000</v>
      </c>
      <c r="H80" s="17">
        <v>19125</v>
      </c>
      <c r="I80" s="17">
        <v>187000</v>
      </c>
      <c r="J80" s="18">
        <v>44634</v>
      </c>
    </row>
    <row r="81" spans="1:10">
      <c r="A81" s="9">
        <v>44633</v>
      </c>
      <c r="B81" s="10" t="s">
        <v>42</v>
      </c>
      <c r="C81" s="10" t="s">
        <v>43</v>
      </c>
      <c r="D81" s="10" t="s">
        <v>31</v>
      </c>
      <c r="E81" s="10" t="s">
        <v>32</v>
      </c>
      <c r="F81" s="10" t="s">
        <v>33</v>
      </c>
      <c r="G81" s="11">
        <v>85000</v>
      </c>
      <c r="H81" s="12">
        <v>9562.5</v>
      </c>
      <c r="I81" s="12">
        <v>93500</v>
      </c>
      <c r="J81" s="13">
        <v>44634</v>
      </c>
    </row>
    <row r="82" spans="1:10">
      <c r="A82" s="14">
        <v>44633</v>
      </c>
      <c r="B82" s="15" t="s">
        <v>78</v>
      </c>
      <c r="C82" s="15" t="s">
        <v>79</v>
      </c>
      <c r="D82" s="15" t="s">
        <v>74</v>
      </c>
      <c r="E82" s="15" t="s">
        <v>64</v>
      </c>
      <c r="F82" s="15" t="s">
        <v>33</v>
      </c>
      <c r="G82" s="16">
        <v>190000</v>
      </c>
      <c r="H82" s="17">
        <v>21375</v>
      </c>
      <c r="I82" s="17">
        <v>209000</v>
      </c>
      <c r="J82" s="18">
        <v>44634</v>
      </c>
    </row>
    <row r="83" spans="1:10">
      <c r="A83" s="9">
        <v>44633</v>
      </c>
      <c r="B83" s="10" t="s">
        <v>80</v>
      </c>
      <c r="C83" s="10" t="s">
        <v>81</v>
      </c>
      <c r="D83" s="10" t="s">
        <v>138</v>
      </c>
      <c r="E83" s="10" t="s">
        <v>57</v>
      </c>
      <c r="F83" s="10" t="s">
        <v>46</v>
      </c>
      <c r="G83" s="11">
        <v>170000</v>
      </c>
      <c r="H83" s="12">
        <v>19125</v>
      </c>
      <c r="I83" s="12">
        <v>187000</v>
      </c>
      <c r="J83" s="13">
        <v>44633</v>
      </c>
    </row>
    <row r="84" spans="1:10">
      <c r="A84" s="14">
        <v>44634</v>
      </c>
      <c r="B84" s="15" t="s">
        <v>92</v>
      </c>
      <c r="C84" s="15" t="s">
        <v>93</v>
      </c>
      <c r="D84" s="15" t="s">
        <v>115</v>
      </c>
      <c r="E84" s="15" t="s">
        <v>116</v>
      </c>
      <c r="F84" s="15" t="s">
        <v>26</v>
      </c>
      <c r="G84" s="16">
        <v>70000</v>
      </c>
      <c r="H84" s="17">
        <v>7875</v>
      </c>
      <c r="I84" s="17">
        <v>77000</v>
      </c>
      <c r="J84" s="18">
        <v>44635</v>
      </c>
    </row>
    <row r="85" spans="1:10">
      <c r="A85" s="9">
        <v>44634</v>
      </c>
      <c r="B85" s="10" t="s">
        <v>76</v>
      </c>
      <c r="C85" s="10" t="s">
        <v>77</v>
      </c>
      <c r="D85" s="10" t="s">
        <v>114</v>
      </c>
      <c r="E85" s="10" t="s">
        <v>109</v>
      </c>
      <c r="F85" s="10" t="s">
        <v>26</v>
      </c>
      <c r="G85" s="11">
        <v>170000</v>
      </c>
      <c r="H85" s="12">
        <v>19125</v>
      </c>
      <c r="I85" s="12">
        <v>187000</v>
      </c>
      <c r="J85" s="13">
        <v>44635</v>
      </c>
    </row>
    <row r="86" spans="1:10">
      <c r="A86" s="14">
        <v>44634</v>
      </c>
      <c r="B86" s="15" t="s">
        <v>38</v>
      </c>
      <c r="C86" s="15" t="s">
        <v>39</v>
      </c>
      <c r="D86" s="15" t="s">
        <v>24</v>
      </c>
      <c r="E86" s="15" t="s">
        <v>25</v>
      </c>
      <c r="F86" s="15" t="s">
        <v>26</v>
      </c>
      <c r="G86" s="16">
        <v>50000</v>
      </c>
      <c r="H86" s="17">
        <v>5625</v>
      </c>
      <c r="I86" s="17">
        <v>55000</v>
      </c>
      <c r="J86" s="18">
        <v>44635</v>
      </c>
    </row>
    <row r="87" spans="1:10">
      <c r="A87" s="9">
        <v>44634</v>
      </c>
      <c r="B87" s="10" t="s">
        <v>42</v>
      </c>
      <c r="C87" s="10" t="s">
        <v>43</v>
      </c>
      <c r="D87" s="10" t="s">
        <v>86</v>
      </c>
      <c r="E87" s="10" t="s">
        <v>25</v>
      </c>
      <c r="F87" s="10" t="s">
        <v>46</v>
      </c>
      <c r="G87" s="11">
        <v>90000</v>
      </c>
      <c r="H87" s="12">
        <v>10125</v>
      </c>
      <c r="I87" s="12">
        <v>99000</v>
      </c>
      <c r="J87" s="13">
        <v>44635</v>
      </c>
    </row>
    <row r="88" spans="1:10">
      <c r="A88" s="14">
        <v>44634</v>
      </c>
      <c r="B88" s="15" t="s">
        <v>78</v>
      </c>
      <c r="C88" s="15" t="s">
        <v>79</v>
      </c>
      <c r="D88" s="15" t="s">
        <v>56</v>
      </c>
      <c r="E88" s="15" t="s">
        <v>57</v>
      </c>
      <c r="F88" s="15" t="s">
        <v>26</v>
      </c>
      <c r="G88" s="16">
        <v>120000</v>
      </c>
      <c r="H88" s="17">
        <v>13500</v>
      </c>
      <c r="I88" s="17">
        <v>132000</v>
      </c>
      <c r="J88" s="18">
        <v>44635</v>
      </c>
    </row>
    <row r="89" spans="1:10">
      <c r="A89" s="9">
        <v>44635</v>
      </c>
      <c r="B89" s="10" t="s">
        <v>127</v>
      </c>
      <c r="C89" s="10" t="s">
        <v>128</v>
      </c>
      <c r="D89" s="10" t="s">
        <v>49</v>
      </c>
      <c r="E89" s="10" t="s">
        <v>50</v>
      </c>
      <c r="F89" s="10" t="s">
        <v>46</v>
      </c>
      <c r="G89" s="11">
        <v>220000</v>
      </c>
      <c r="H89" s="12">
        <v>24750</v>
      </c>
      <c r="I89" s="12">
        <v>242000</v>
      </c>
      <c r="J89" s="13">
        <v>44636</v>
      </c>
    </row>
    <row r="90" spans="1:10">
      <c r="A90" s="14">
        <v>44635</v>
      </c>
      <c r="B90" s="15" t="s">
        <v>54</v>
      </c>
      <c r="C90" s="15" t="s">
        <v>55</v>
      </c>
      <c r="D90" s="15" t="s">
        <v>29</v>
      </c>
      <c r="E90" s="15" t="s">
        <v>30</v>
      </c>
      <c r="F90" s="15" t="s">
        <v>26</v>
      </c>
      <c r="G90" s="16">
        <v>70000</v>
      </c>
      <c r="H90" s="17">
        <v>7875</v>
      </c>
      <c r="I90" s="17">
        <v>77000</v>
      </c>
      <c r="J90" s="18">
        <v>44636</v>
      </c>
    </row>
  </sheetData>
  <phoneticPr fontId="1" type="noConversion"/>
  <pageMargins left="0.70866141732283472" right="0.70866141732283472" top="0.74803149606299213" bottom="0.74803149606299213" header="0.31496062992125984" footer="0.31496062992125984"/>
  <pageSetup paperSize="9" scale="76" fitToHeight="2" orientation="portrait" horizontalDpi="0" verticalDpi="0" r:id="rId1"/>
  <headerFooter differentOddEven="1">
    <oddFooter>&amp;L&amp;P페이지</oddFooter>
    <evenFooter>&amp;R&amp;P페이지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CE879-09C9-45B0-9C9F-A336EBFE9F57}">
  <sheetPr codeName="Sheet4"/>
  <dimension ref="A1:I45"/>
  <sheetViews>
    <sheetView tabSelected="1" workbookViewId="0">
      <selection activeCell="F14" sqref="F14"/>
    </sheetView>
  </sheetViews>
  <sheetFormatPr defaultRowHeight="16.5"/>
  <cols>
    <col min="1" max="1" width="11.5" customWidth="1"/>
    <col min="3" max="3" width="10.25" customWidth="1"/>
    <col min="4" max="4" width="11.125" customWidth="1"/>
    <col min="5" max="5" width="11.375" customWidth="1"/>
    <col min="6" max="6" width="13" bestFit="1" customWidth="1"/>
    <col min="7" max="7" width="15.125" bestFit="1" customWidth="1"/>
    <col min="9" max="9" width="15.375" customWidth="1"/>
  </cols>
  <sheetData>
    <row r="1" spans="1:9">
      <c r="A1" t="s">
        <v>139</v>
      </c>
    </row>
    <row r="2" spans="1:9">
      <c r="A2" s="19" t="s">
        <v>140</v>
      </c>
      <c r="B2" s="19" t="s">
        <v>141</v>
      </c>
      <c r="C2" s="19" t="s">
        <v>142</v>
      </c>
      <c r="D2" s="19" t="s">
        <v>143</v>
      </c>
      <c r="E2" s="19" t="s">
        <v>144</v>
      </c>
      <c r="F2" s="20" t="s">
        <v>145</v>
      </c>
      <c r="G2" s="20" t="s">
        <v>146</v>
      </c>
      <c r="H2" s="19" t="s">
        <v>147</v>
      </c>
      <c r="I2" s="20" t="s">
        <v>148</v>
      </c>
    </row>
    <row r="3" spans="1:9">
      <c r="A3" s="19" t="s">
        <v>149</v>
      </c>
      <c r="B3" s="19">
        <v>502</v>
      </c>
      <c r="C3" s="19">
        <v>1</v>
      </c>
      <c r="D3" s="19">
        <v>423</v>
      </c>
      <c r="E3" s="21">
        <f t="shared" ref="E3:E28" si="0">ROUND(IF(A3="목련동",25000,IF(A3="장미동",35000,40000)),0)</f>
        <v>25000</v>
      </c>
      <c r="F3" s="21">
        <f>VLOOKUP($D3,$A$34:$D$39,3)+$D3*VLOOKUP($D3,$A$34:$D$39,4)*(1-VLOOKUP($D3,$A$34:$G$39,MATCH($C3,$E$32:$G$32)+4))</f>
        <v>183987.1</v>
      </c>
      <c r="G3" s="22">
        <f>QUOTIENT($E3,CHOOSE(RIGHT($B3,1),20,30,50))</f>
        <v>833</v>
      </c>
      <c r="H3" s="19">
        <v>5</v>
      </c>
      <c r="I3" s="21" cm="1">
        <f t="array" ref="I3">fn엘레베이터요금(E3,H3)</f>
        <v>5000</v>
      </c>
    </row>
    <row r="4" spans="1:9">
      <c r="A4" s="19" t="s">
        <v>150</v>
      </c>
      <c r="B4" s="19">
        <v>303</v>
      </c>
      <c r="C4" s="19">
        <v>7</v>
      </c>
      <c r="D4" s="19">
        <v>724</v>
      </c>
      <c r="E4" s="21">
        <f t="shared" si="0"/>
        <v>35000</v>
      </c>
      <c r="F4" s="21">
        <f t="shared" ref="F4:F28" si="1">VLOOKUP($D4,$A$34:$D$39,3)+$D4*VLOOKUP($D4,$A$34:$D$39,4)*(1-VLOOKUP($D4,$A$34:$G$39,MATCH($C4,$E$32:$G$32)+4))</f>
        <v>495797.31999999995</v>
      </c>
      <c r="G4" s="22">
        <f t="shared" ref="G4:G28" si="2">QUOTIENT($E4,CHOOSE(RIGHT($B4,1),20,30,50))</f>
        <v>700</v>
      </c>
      <c r="H4" s="19">
        <v>3</v>
      </c>
      <c r="I4" s="21" cm="1">
        <f t="array" ref="I4">fn엘레베이터요금(E4,H4)</f>
        <v>8750</v>
      </c>
    </row>
    <row r="5" spans="1:9">
      <c r="A5" s="19" t="s">
        <v>151</v>
      </c>
      <c r="B5" s="19">
        <v>403</v>
      </c>
      <c r="C5" s="19">
        <v>2</v>
      </c>
      <c r="D5" s="19">
        <v>222</v>
      </c>
      <c r="E5" s="21">
        <f t="shared" si="0"/>
        <v>40000</v>
      </c>
      <c r="F5" s="21">
        <f t="shared" si="1"/>
        <v>43313.8</v>
      </c>
      <c r="G5" s="22">
        <f t="shared" si="2"/>
        <v>800</v>
      </c>
      <c r="H5" s="19">
        <v>4</v>
      </c>
      <c r="I5" s="21" cm="1">
        <f t="array" ref="I5">fn엘레베이터요금(E5,H5)</f>
        <v>10000</v>
      </c>
    </row>
    <row r="6" spans="1:9">
      <c r="A6" s="19" t="s">
        <v>149</v>
      </c>
      <c r="B6" s="19">
        <v>503</v>
      </c>
      <c r="C6" s="19">
        <v>2</v>
      </c>
      <c r="D6" s="19">
        <v>438</v>
      </c>
      <c r="E6" s="21">
        <f t="shared" si="0"/>
        <v>25000</v>
      </c>
      <c r="F6" s="21">
        <f t="shared" si="1"/>
        <v>190252.6</v>
      </c>
      <c r="G6" s="22">
        <f t="shared" si="2"/>
        <v>500</v>
      </c>
      <c r="H6" s="19">
        <v>5</v>
      </c>
      <c r="I6" s="21" cm="1">
        <f t="array" ref="I6">fn엘레베이터요금(E6,H6)</f>
        <v>5000</v>
      </c>
    </row>
    <row r="7" spans="1:9">
      <c r="A7" s="19" t="s">
        <v>150</v>
      </c>
      <c r="B7" s="19">
        <v>503</v>
      </c>
      <c r="C7" s="19">
        <v>3</v>
      </c>
      <c r="D7" s="19">
        <v>171</v>
      </c>
      <c r="E7" s="21">
        <f t="shared" si="0"/>
        <v>35000</v>
      </c>
      <c r="F7" s="21">
        <f t="shared" si="1"/>
        <v>3049.723</v>
      </c>
      <c r="G7" s="22">
        <f t="shared" si="2"/>
        <v>700</v>
      </c>
      <c r="H7" s="19">
        <v>5</v>
      </c>
      <c r="I7" s="21" cm="1">
        <f t="array" ref="I7">fn엘레베이터요금(E7,H7)</f>
        <v>8750</v>
      </c>
    </row>
    <row r="8" spans="1:9">
      <c r="A8" s="19" t="s">
        <v>149</v>
      </c>
      <c r="B8" s="19">
        <v>603</v>
      </c>
      <c r="C8" s="19">
        <v>6</v>
      </c>
      <c r="D8" s="19">
        <v>741</v>
      </c>
      <c r="E8" s="21">
        <f t="shared" si="0"/>
        <v>25000</v>
      </c>
      <c r="F8" s="21">
        <f t="shared" si="1"/>
        <v>507135.12999999995</v>
      </c>
      <c r="G8" s="22">
        <f t="shared" si="2"/>
        <v>500</v>
      </c>
      <c r="H8" s="19">
        <v>6</v>
      </c>
      <c r="I8" s="21" cm="1">
        <f t="array" ref="I8">fn엘레베이터요금(E8,H8)</f>
        <v>5000</v>
      </c>
    </row>
    <row r="9" spans="1:9">
      <c r="A9" s="19" t="s">
        <v>149</v>
      </c>
      <c r="B9" s="19">
        <v>401</v>
      </c>
      <c r="C9" s="19">
        <v>4</v>
      </c>
      <c r="D9" s="19">
        <v>548</v>
      </c>
      <c r="E9" s="21">
        <f t="shared" si="0"/>
        <v>25000</v>
      </c>
      <c r="F9" s="21">
        <f t="shared" si="1"/>
        <v>382305.7</v>
      </c>
      <c r="G9" s="22">
        <f t="shared" si="2"/>
        <v>1250</v>
      </c>
      <c r="H9" s="19">
        <v>4</v>
      </c>
      <c r="I9" s="21" cm="1">
        <f t="array" ref="I9">fn엘레베이터요금(E9,H9)</f>
        <v>5000</v>
      </c>
    </row>
    <row r="10" spans="1:9">
      <c r="A10" s="19" t="s">
        <v>149</v>
      </c>
      <c r="B10" s="19">
        <v>301</v>
      </c>
      <c r="C10" s="19">
        <v>6</v>
      </c>
      <c r="D10" s="19">
        <v>154</v>
      </c>
      <c r="E10" s="21">
        <f t="shared" si="0"/>
        <v>25000</v>
      </c>
      <c r="F10" s="21">
        <f t="shared" si="1"/>
        <v>2817.136</v>
      </c>
      <c r="G10" s="22">
        <f t="shared" si="2"/>
        <v>1250</v>
      </c>
      <c r="H10" s="19">
        <v>3</v>
      </c>
      <c r="I10" s="21" cm="1">
        <f t="array" ref="I10">fn엘레베이터요금(E10,H10)</f>
        <v>5000</v>
      </c>
    </row>
    <row r="11" spans="1:9">
      <c r="A11" s="19" t="s">
        <v>150</v>
      </c>
      <c r="B11" s="19">
        <v>701</v>
      </c>
      <c r="C11" s="19">
        <v>6</v>
      </c>
      <c r="D11" s="19">
        <v>663</v>
      </c>
      <c r="E11" s="21">
        <f t="shared" si="0"/>
        <v>35000</v>
      </c>
      <c r="F11" s="21">
        <f t="shared" si="1"/>
        <v>455114.58999999997</v>
      </c>
      <c r="G11" s="22">
        <f t="shared" si="2"/>
        <v>1750</v>
      </c>
      <c r="H11" s="19">
        <v>7</v>
      </c>
      <c r="I11" s="21" cm="1">
        <f t="array" ref="I11">fn엘레베이터요금(E11,H11)</f>
        <v>8750</v>
      </c>
    </row>
    <row r="12" spans="1:9">
      <c r="A12" s="19" t="s">
        <v>150</v>
      </c>
      <c r="B12" s="19">
        <v>802</v>
      </c>
      <c r="C12" s="19">
        <v>4</v>
      </c>
      <c r="D12" s="19">
        <v>476</v>
      </c>
      <c r="E12" s="21">
        <f t="shared" si="0"/>
        <v>35000</v>
      </c>
      <c r="F12" s="21">
        <f t="shared" si="1"/>
        <v>196183.93999999997</v>
      </c>
      <c r="G12" s="22">
        <f t="shared" si="2"/>
        <v>1166</v>
      </c>
      <c r="H12" s="19">
        <v>8</v>
      </c>
      <c r="I12" s="21" cm="1">
        <f t="array" ref="I12">fn엘레베이터요금(E12,H12)</f>
        <v>8750</v>
      </c>
    </row>
    <row r="13" spans="1:9">
      <c r="A13" s="19" t="s">
        <v>151</v>
      </c>
      <c r="B13" s="19">
        <v>702</v>
      </c>
      <c r="C13" s="19">
        <v>7</v>
      </c>
      <c r="D13" s="19">
        <v>765</v>
      </c>
      <c r="E13" s="21">
        <f t="shared" si="0"/>
        <v>40000</v>
      </c>
      <c r="F13" s="21">
        <f t="shared" si="1"/>
        <v>523141.44999999995</v>
      </c>
      <c r="G13" s="22">
        <f t="shared" si="2"/>
        <v>1333</v>
      </c>
      <c r="H13" s="19">
        <v>7</v>
      </c>
      <c r="I13" s="21" cm="1">
        <f t="array" ref="I13">fn엘레베이터요금(E13,H13)</f>
        <v>10000</v>
      </c>
    </row>
    <row r="14" spans="1:9">
      <c r="A14" s="19" t="s">
        <v>150</v>
      </c>
      <c r="B14" s="19">
        <v>303</v>
      </c>
      <c r="C14" s="19">
        <v>3</v>
      </c>
      <c r="D14" s="19">
        <v>460</v>
      </c>
      <c r="E14" s="21">
        <f t="shared" si="0"/>
        <v>35000</v>
      </c>
      <c r="F14" s="21">
        <f t="shared" si="1"/>
        <v>189834.9</v>
      </c>
      <c r="G14" s="22">
        <f t="shared" si="2"/>
        <v>700</v>
      </c>
      <c r="H14" s="19">
        <v>3</v>
      </c>
      <c r="I14" s="21" cm="1">
        <f t="array" ref="I14">fn엘레베이터요금(E14,H14)</f>
        <v>8750</v>
      </c>
    </row>
    <row r="15" spans="1:9">
      <c r="A15" s="19" t="s">
        <v>151</v>
      </c>
      <c r="B15" s="19">
        <v>501</v>
      </c>
      <c r="C15" s="19">
        <v>4</v>
      </c>
      <c r="D15" s="19">
        <v>157</v>
      </c>
      <c r="E15" s="21">
        <f t="shared" si="0"/>
        <v>40000</v>
      </c>
      <c r="F15" s="21">
        <f t="shared" si="1"/>
        <v>2874.5410000000002</v>
      </c>
      <c r="G15" s="22">
        <f t="shared" si="2"/>
        <v>2000</v>
      </c>
      <c r="H15" s="19">
        <v>5</v>
      </c>
      <c r="I15" s="21" cm="1">
        <f t="array" ref="I15">fn엘레베이터요금(E15,H15)</f>
        <v>10000</v>
      </c>
    </row>
    <row r="16" spans="1:9">
      <c r="A16" s="19" t="s">
        <v>149</v>
      </c>
      <c r="B16" s="19">
        <v>402</v>
      </c>
      <c r="C16" s="19">
        <v>2</v>
      </c>
      <c r="D16" s="19">
        <v>203</v>
      </c>
      <c r="E16" s="21">
        <f t="shared" si="0"/>
        <v>25000</v>
      </c>
      <c r="F16" s="21">
        <f t="shared" si="1"/>
        <v>39743.700000000004</v>
      </c>
      <c r="G16" s="22">
        <f t="shared" si="2"/>
        <v>833</v>
      </c>
      <c r="H16" s="19">
        <v>4</v>
      </c>
      <c r="I16" s="21" cm="1">
        <f t="array" ref="I16">fn엘레베이터요금(E16,H16)</f>
        <v>5000</v>
      </c>
    </row>
    <row r="17" spans="1:9">
      <c r="A17" s="19" t="s">
        <v>150</v>
      </c>
      <c r="B17" s="19">
        <v>302</v>
      </c>
      <c r="C17" s="19">
        <v>4</v>
      </c>
      <c r="D17" s="19">
        <v>237</v>
      </c>
      <c r="E17" s="21">
        <f t="shared" si="0"/>
        <v>35000</v>
      </c>
      <c r="F17" s="21">
        <f t="shared" si="1"/>
        <v>44796.330999999998</v>
      </c>
      <c r="G17" s="22">
        <f t="shared" si="2"/>
        <v>1166</v>
      </c>
      <c r="H17" s="19">
        <v>3</v>
      </c>
      <c r="I17" s="21" cm="1">
        <f t="array" ref="I17">fn엘레베이터요금(E17,H17)</f>
        <v>8750</v>
      </c>
    </row>
    <row r="18" spans="1:9">
      <c r="A18" s="19" t="s">
        <v>151</v>
      </c>
      <c r="B18" s="19">
        <v>903</v>
      </c>
      <c r="C18" s="19">
        <v>7</v>
      </c>
      <c r="D18" s="19">
        <v>682</v>
      </c>
      <c r="E18" s="21">
        <f t="shared" si="0"/>
        <v>40000</v>
      </c>
      <c r="F18" s="21">
        <f t="shared" si="1"/>
        <v>467786.25999999995</v>
      </c>
      <c r="G18" s="22">
        <f t="shared" si="2"/>
        <v>800</v>
      </c>
      <c r="H18" s="19">
        <v>9</v>
      </c>
      <c r="I18" s="21" cm="1">
        <f t="array" ref="I18">fn엘레베이터요금(E18,H18)</f>
        <v>10000</v>
      </c>
    </row>
    <row r="19" spans="1:9">
      <c r="A19" s="19" t="s">
        <v>149</v>
      </c>
      <c r="B19" s="19">
        <v>901</v>
      </c>
      <c r="C19" s="19">
        <v>3</v>
      </c>
      <c r="D19" s="19">
        <v>457</v>
      </c>
      <c r="E19" s="21">
        <f t="shared" si="0"/>
        <v>25000</v>
      </c>
      <c r="F19" s="21">
        <f t="shared" si="1"/>
        <v>188644.45499999999</v>
      </c>
      <c r="G19" s="22">
        <f t="shared" si="2"/>
        <v>1250</v>
      </c>
      <c r="H19" s="19">
        <v>9</v>
      </c>
      <c r="I19" s="21" cm="1">
        <f t="array" ref="I19">fn엘레베이터요금(E19,H19)</f>
        <v>5000</v>
      </c>
    </row>
    <row r="20" spans="1:9">
      <c r="A20" s="19" t="s">
        <v>150</v>
      </c>
      <c r="B20" s="19">
        <v>103</v>
      </c>
      <c r="C20" s="19">
        <v>5</v>
      </c>
      <c r="D20" s="19">
        <v>134</v>
      </c>
      <c r="E20" s="21">
        <f t="shared" si="0"/>
        <v>35000</v>
      </c>
      <c r="F20" s="21">
        <f t="shared" si="1"/>
        <v>2569.4560000000001</v>
      </c>
      <c r="G20" s="22">
        <f t="shared" si="2"/>
        <v>700</v>
      </c>
      <c r="H20" s="19">
        <v>1</v>
      </c>
      <c r="I20" s="21" cm="1">
        <f t="array" ref="I20">fn엘레베이터요금(E20,H20)</f>
        <v>7000</v>
      </c>
    </row>
    <row r="21" spans="1:9">
      <c r="A21" s="19" t="s">
        <v>151</v>
      </c>
      <c r="B21" s="19">
        <v>203</v>
      </c>
      <c r="C21" s="19">
        <v>6</v>
      </c>
      <c r="D21" s="19">
        <v>588</v>
      </c>
      <c r="E21" s="21">
        <f t="shared" si="0"/>
        <v>40000</v>
      </c>
      <c r="F21" s="21">
        <f t="shared" si="1"/>
        <v>405094.83999999997</v>
      </c>
      <c r="G21" s="22">
        <f t="shared" si="2"/>
        <v>800</v>
      </c>
      <c r="H21" s="19">
        <v>2</v>
      </c>
      <c r="I21" s="21" cm="1">
        <f t="array" ref="I21">fn엘레베이터요금(E21,H21)</f>
        <v>8000</v>
      </c>
    </row>
    <row r="22" spans="1:9">
      <c r="A22" s="19" t="s">
        <v>149</v>
      </c>
      <c r="B22" s="19">
        <v>402</v>
      </c>
      <c r="C22" s="19">
        <v>5</v>
      </c>
      <c r="D22" s="19">
        <v>492</v>
      </c>
      <c r="E22" s="21">
        <f t="shared" si="0"/>
        <v>25000</v>
      </c>
      <c r="F22" s="21">
        <f t="shared" si="1"/>
        <v>200477.89599999998</v>
      </c>
      <c r="G22" s="22">
        <f t="shared" si="2"/>
        <v>833</v>
      </c>
      <c r="H22" s="19">
        <v>4</v>
      </c>
      <c r="I22" s="21" cm="1">
        <f t="array" ref="I22">fn엘레베이터요금(E22,H22)</f>
        <v>5000</v>
      </c>
    </row>
    <row r="23" spans="1:9">
      <c r="A23" s="19" t="s">
        <v>150</v>
      </c>
      <c r="B23" s="19">
        <v>502</v>
      </c>
      <c r="C23" s="19">
        <v>2</v>
      </c>
      <c r="D23" s="19">
        <v>520</v>
      </c>
      <c r="E23" s="21">
        <f t="shared" si="0"/>
        <v>35000</v>
      </c>
      <c r="F23" s="21">
        <f t="shared" si="1"/>
        <v>381880</v>
      </c>
      <c r="G23" s="22">
        <f t="shared" si="2"/>
        <v>1166</v>
      </c>
      <c r="H23" s="19">
        <v>5</v>
      </c>
      <c r="I23" s="21" cm="1">
        <f t="array" ref="I23">fn엘레베이터요금(E23,H23)</f>
        <v>8750</v>
      </c>
    </row>
    <row r="24" spans="1:9">
      <c r="A24" s="19" t="s">
        <v>150</v>
      </c>
      <c r="B24" s="19">
        <v>603</v>
      </c>
      <c r="C24" s="19">
        <v>3</v>
      </c>
      <c r="D24" s="19">
        <v>444</v>
      </c>
      <c r="E24" s="21">
        <f t="shared" si="0"/>
        <v>35000</v>
      </c>
      <c r="F24" s="21">
        <f t="shared" si="1"/>
        <v>183485.86</v>
      </c>
      <c r="G24" s="22">
        <f t="shared" si="2"/>
        <v>700</v>
      </c>
      <c r="H24" s="19">
        <v>6</v>
      </c>
      <c r="I24" s="21" cm="1">
        <f t="array" ref="I24">fn엘레베이터요금(E24,H24)</f>
        <v>8750</v>
      </c>
    </row>
    <row r="25" spans="1:9">
      <c r="A25" s="19" t="s">
        <v>149</v>
      </c>
      <c r="B25" s="19">
        <v>402</v>
      </c>
      <c r="C25" s="19">
        <v>5</v>
      </c>
      <c r="D25" s="19">
        <v>766</v>
      </c>
      <c r="E25" s="21">
        <f t="shared" si="0"/>
        <v>25000</v>
      </c>
      <c r="F25" s="21">
        <f t="shared" si="1"/>
        <v>523808.37999999995</v>
      </c>
      <c r="G25" s="22">
        <f t="shared" si="2"/>
        <v>833</v>
      </c>
      <c r="H25" s="19">
        <v>4</v>
      </c>
      <c r="I25" s="21" cm="1">
        <f t="array" ref="I25">fn엘레베이터요금(E25,H25)</f>
        <v>5000</v>
      </c>
    </row>
    <row r="26" spans="1:9">
      <c r="A26" s="19" t="s">
        <v>149</v>
      </c>
      <c r="B26" s="19">
        <v>902</v>
      </c>
      <c r="C26" s="19">
        <v>2</v>
      </c>
      <c r="D26" s="19">
        <v>660</v>
      </c>
      <c r="E26" s="21">
        <f t="shared" si="0"/>
        <v>25000</v>
      </c>
      <c r="F26" s="21">
        <f t="shared" si="1"/>
        <v>481210</v>
      </c>
      <c r="G26" s="22">
        <f t="shared" si="2"/>
        <v>833</v>
      </c>
      <c r="H26" s="19">
        <v>9</v>
      </c>
      <c r="I26" s="21" cm="1">
        <f t="array" ref="I26">fn엘레베이터요금(E26,H26)</f>
        <v>5000</v>
      </c>
    </row>
    <row r="27" spans="1:9">
      <c r="A27" s="19" t="s">
        <v>150</v>
      </c>
      <c r="B27" s="19">
        <v>501</v>
      </c>
      <c r="C27" s="19">
        <v>5</v>
      </c>
      <c r="D27" s="19">
        <v>157</v>
      </c>
      <c r="E27" s="21">
        <f t="shared" si="0"/>
        <v>35000</v>
      </c>
      <c r="F27" s="21">
        <f t="shared" si="1"/>
        <v>2854.2879999999996</v>
      </c>
      <c r="G27" s="22">
        <f t="shared" si="2"/>
        <v>1750</v>
      </c>
      <c r="H27" s="19">
        <v>5</v>
      </c>
      <c r="I27" s="21" cm="1">
        <f t="array" ref="I27">fn엘레베이터요금(E27,H27)</f>
        <v>8750</v>
      </c>
    </row>
    <row r="28" spans="1:9">
      <c r="A28" s="19" t="s">
        <v>150</v>
      </c>
      <c r="B28" s="19">
        <v>201</v>
      </c>
      <c r="C28" s="19">
        <v>3</v>
      </c>
      <c r="D28" s="19">
        <v>407</v>
      </c>
      <c r="E28" s="21">
        <f t="shared" si="0"/>
        <v>35000</v>
      </c>
      <c r="F28" s="21">
        <f t="shared" si="1"/>
        <v>168803.70499999999</v>
      </c>
      <c r="G28" s="22">
        <f t="shared" si="2"/>
        <v>1750</v>
      </c>
      <c r="H28" s="19">
        <v>2</v>
      </c>
      <c r="I28" s="21" cm="1">
        <f t="array" ref="I28">fn엘레베이터요금(E28,H28)</f>
        <v>7000</v>
      </c>
    </row>
    <row r="30" spans="1:9">
      <c r="A30" t="s">
        <v>152</v>
      </c>
    </row>
    <row r="31" spans="1:9">
      <c r="A31" s="39" t="s">
        <v>153</v>
      </c>
      <c r="B31" s="40"/>
      <c r="C31" s="40"/>
      <c r="D31" s="41"/>
      <c r="E31" s="42" t="s">
        <v>142</v>
      </c>
      <c r="F31" s="42"/>
      <c r="G31" s="42"/>
    </row>
    <row r="32" spans="1:9">
      <c r="A32" s="43" t="s">
        <v>154</v>
      </c>
      <c r="B32" s="44"/>
      <c r="C32" s="42" t="s">
        <v>155</v>
      </c>
      <c r="D32" s="42" t="s">
        <v>156</v>
      </c>
      <c r="E32" s="23">
        <v>1</v>
      </c>
      <c r="F32" s="23">
        <v>3</v>
      </c>
      <c r="G32" s="23">
        <v>5</v>
      </c>
    </row>
    <row r="33" spans="1:7">
      <c r="A33" s="45"/>
      <c r="B33" s="46"/>
      <c r="C33" s="42"/>
      <c r="D33" s="42"/>
      <c r="E33" s="24">
        <v>2</v>
      </c>
      <c r="F33" s="24">
        <v>4</v>
      </c>
      <c r="G33" s="22"/>
    </row>
    <row r="34" spans="1:7">
      <c r="A34" s="25">
        <v>0</v>
      </c>
      <c r="B34" s="26">
        <v>100</v>
      </c>
      <c r="C34" s="22">
        <v>410</v>
      </c>
      <c r="D34" s="22">
        <v>60.7</v>
      </c>
      <c r="E34" s="27">
        <v>0</v>
      </c>
      <c r="F34" s="27">
        <v>0.03</v>
      </c>
      <c r="G34" s="27">
        <v>0.04</v>
      </c>
    </row>
    <row r="35" spans="1:7">
      <c r="A35" s="25">
        <v>101</v>
      </c>
      <c r="B35" s="26">
        <v>200</v>
      </c>
      <c r="C35" s="22">
        <v>910</v>
      </c>
      <c r="D35" s="22">
        <v>12.9</v>
      </c>
      <c r="E35" s="27">
        <v>0</v>
      </c>
      <c r="F35" s="27">
        <v>0.03</v>
      </c>
      <c r="G35" s="27">
        <v>0.04</v>
      </c>
    </row>
    <row r="36" spans="1:7">
      <c r="A36" s="25">
        <v>201</v>
      </c>
      <c r="B36" s="26">
        <v>300</v>
      </c>
      <c r="C36" s="22">
        <v>1600</v>
      </c>
      <c r="D36" s="22">
        <v>187.9</v>
      </c>
      <c r="E36" s="27">
        <v>0</v>
      </c>
      <c r="F36" s="27">
        <v>0.03</v>
      </c>
      <c r="G36" s="27">
        <v>0.05</v>
      </c>
    </row>
    <row r="37" spans="1:7">
      <c r="A37" s="25">
        <v>301</v>
      </c>
      <c r="B37" s="26">
        <v>400</v>
      </c>
      <c r="C37" s="22">
        <v>3850</v>
      </c>
      <c r="D37" s="22">
        <v>280.60000000000002</v>
      </c>
      <c r="E37" s="27">
        <v>0</v>
      </c>
      <c r="F37" s="27">
        <v>0.03</v>
      </c>
      <c r="G37" s="27">
        <v>0.05</v>
      </c>
    </row>
    <row r="38" spans="1:7">
      <c r="A38" s="25">
        <v>401</v>
      </c>
      <c r="B38" s="26">
        <v>500</v>
      </c>
      <c r="C38" s="22">
        <v>7300</v>
      </c>
      <c r="D38" s="22">
        <v>417.7</v>
      </c>
      <c r="E38" s="27">
        <v>0</v>
      </c>
      <c r="F38" s="27">
        <v>0.05</v>
      </c>
      <c r="G38" s="27">
        <v>0.06</v>
      </c>
    </row>
    <row r="39" spans="1:7">
      <c r="A39" s="28">
        <v>500</v>
      </c>
      <c r="B39" s="19"/>
      <c r="C39" s="22">
        <v>12940</v>
      </c>
      <c r="D39" s="22">
        <v>709.5</v>
      </c>
      <c r="E39" s="27">
        <v>0</v>
      </c>
      <c r="F39" s="27">
        <v>0.05</v>
      </c>
      <c r="G39" s="27">
        <v>0.06</v>
      </c>
    </row>
    <row r="41" spans="1:7">
      <c r="A41" t="s">
        <v>157</v>
      </c>
      <c r="F41" t="s">
        <v>158</v>
      </c>
    </row>
    <row r="42" spans="1:7">
      <c r="A42" s="19" t="s">
        <v>140</v>
      </c>
      <c r="B42" s="20">
        <v>1</v>
      </c>
      <c r="C42" s="20">
        <v>2</v>
      </c>
      <c r="D42" s="20">
        <v>3</v>
      </c>
      <c r="F42" s="19" t="s">
        <v>140</v>
      </c>
      <c r="G42" s="20" t="s">
        <v>159</v>
      </c>
    </row>
    <row r="43" spans="1:7">
      <c r="A43" s="19" t="s">
        <v>149</v>
      </c>
      <c r="B43" s="29">
        <f t="array" ref="B43">MAX((VALUE(RIGHT($B$3:$B$28,1))=B$42)*($A$3:$A$28=$A43)*($D$3:$D$28))</f>
        <v>548</v>
      </c>
      <c r="C43" s="29">
        <f t="array" ref="C43">MAX((VALUE(RIGHT($B$3:$B$28,1))=C$42)*($A$3:$A$28=$A43)*($D$3:$D$28))</f>
        <v>766</v>
      </c>
      <c r="D43" s="29">
        <f t="array" ref="D43">MAX((VALUE(RIGHT($B$3:$B$28,1))=D$42)*($A$3:$A$28=$A43)*($D$3:$D$28))</f>
        <v>741</v>
      </c>
      <c r="F43" s="19" t="s">
        <v>149</v>
      </c>
      <c r="G43" s="19" t="str">
        <f t="array" ref="G43">_xlfn.CONCAT(SUM(($A$3:$A$28=$F43)*($D$3:$D$28&gt;AVERAGE($D$3:$D$28))*($D$3:$D$28)),"(" &amp; SUM(($A$3:$A$28=$F43)*($D$3:$D$28&gt;AVERAGE($D$3:$D$28))) &amp; "세대)")</f>
        <v>3664(6세대)</v>
      </c>
    </row>
    <row r="44" spans="1:7">
      <c r="A44" s="19" t="s">
        <v>150</v>
      </c>
      <c r="B44" s="29">
        <f t="array" ref="B44">MAX((VALUE(RIGHT($B$3:$B$28,1))=B$42)*($A$3:$A$28=$A44)*($D$3:$D$28))</f>
        <v>663</v>
      </c>
      <c r="C44" s="29">
        <f t="array" ref="C44">MAX((VALUE(RIGHT($B$3:$B$28,1))=C$42)*($A$3:$A$28=$A44)*($D$3:$D$28))</f>
        <v>520</v>
      </c>
      <c r="D44" s="29">
        <f t="array" ref="D44">MAX((VALUE(RIGHT($B$3:$B$28,1))=D$42)*($A$3:$A$28=$A44)*($D$3:$D$28))</f>
        <v>724</v>
      </c>
      <c r="F44" s="19" t="s">
        <v>150</v>
      </c>
      <c r="G44" s="19" t="str">
        <f t="array" ref="G44">_xlfn.CONCAT(SUM(($A$3:$A$28=$F44)*($D$3:$D$28&gt;AVERAGE($D$3:$D$28))*($D$3:$D$28)),"(" &amp; SUM(($A$3:$A$28=$F44)*($D$3:$D$28&gt;AVERAGE($D$3:$D$28))) &amp; "세대)")</f>
        <v>2843(5세대)</v>
      </c>
    </row>
    <row r="45" spans="1:7">
      <c r="A45" s="19" t="s">
        <v>151</v>
      </c>
      <c r="B45" s="29">
        <f t="array" ref="B45">MAX((VALUE(RIGHT($B$3:$B$28,1))=B$42)*($A$3:$A$28=$A45)*($D$3:$D$28))</f>
        <v>157</v>
      </c>
      <c r="C45" s="29">
        <f t="array" ref="C45">MAX((VALUE(RIGHT($B$3:$B$28,1))=C$42)*($A$3:$A$28=$A45)*($D$3:$D$28))</f>
        <v>765</v>
      </c>
      <c r="D45" s="29">
        <f t="array" ref="D45">MAX((VALUE(RIGHT($B$3:$B$28,1))=D$42)*($A$3:$A$28=$A45)*($D$3:$D$28))</f>
        <v>682</v>
      </c>
      <c r="F45" s="19" t="s">
        <v>151</v>
      </c>
      <c r="G45" s="19" t="str">
        <f t="array" ref="G45">_xlfn.CONCAT(SUM(($A$3:$A$28=$F45)*($D$3:$D$28&gt;AVERAGE($D$3:$D$28))*($D$3:$D$28)),"(" &amp; SUM(($A$3:$A$28=$F45)*($D$3:$D$28&gt;AVERAGE($D$3:$D$28))) &amp; "세대)")</f>
        <v>2035(3세대)</v>
      </c>
    </row>
  </sheetData>
  <mergeCells count="5">
    <mergeCell ref="A31:D31"/>
    <mergeCell ref="E31:G31"/>
    <mergeCell ref="A32:B33"/>
    <mergeCell ref="C32:C33"/>
    <mergeCell ref="D32:D33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6A704-7036-47C0-BD6F-D85BAF1CCFF9}">
  <sheetPr codeName="Sheet5"/>
  <dimension ref="B1:E14"/>
  <sheetViews>
    <sheetView workbookViewId="0">
      <selection activeCell="E6" sqref="E6"/>
    </sheetView>
  </sheetViews>
  <sheetFormatPr defaultRowHeight="16.5"/>
  <cols>
    <col min="2" max="2" width="11.375" bestFit="1" customWidth="1"/>
    <col min="3" max="3" width="13" bestFit="1" customWidth="1"/>
    <col min="4" max="4" width="10.5" bestFit="1" customWidth="1"/>
    <col min="5" max="5" width="9.5" bestFit="1" customWidth="1"/>
  </cols>
  <sheetData>
    <row r="1" spans="2:5">
      <c r="B1" s="35" t="s">
        <v>14</v>
      </c>
      <c r="C1" t="s" vm="1">
        <v>207</v>
      </c>
    </row>
    <row r="3" spans="2:5">
      <c r="B3" s="37" t="s">
        <v>16</v>
      </c>
      <c r="C3" s="1" t="s">
        <v>205</v>
      </c>
      <c r="D3" s="1" t="s">
        <v>206</v>
      </c>
      <c r="E3" s="1" t="s">
        <v>208</v>
      </c>
    </row>
    <row r="4" spans="2:5">
      <c r="B4" s="1" t="s">
        <v>41</v>
      </c>
      <c r="C4" s="38">
        <v>150000</v>
      </c>
      <c r="D4" s="38">
        <v>16875</v>
      </c>
      <c r="E4" s="36">
        <v>0.10909090909090909</v>
      </c>
    </row>
    <row r="5" spans="2:5">
      <c r="B5" s="1" t="s">
        <v>109</v>
      </c>
      <c r="C5" s="38">
        <v>220000</v>
      </c>
      <c r="D5" s="38">
        <v>24750</v>
      </c>
      <c r="E5" s="36">
        <v>0.16</v>
      </c>
    </row>
    <row r="6" spans="2:5">
      <c r="B6" s="1" t="s">
        <v>97</v>
      </c>
      <c r="C6" s="38">
        <v>200000</v>
      </c>
      <c r="D6" s="38">
        <v>22500</v>
      </c>
      <c r="E6" s="36">
        <v>0.14545454545454545</v>
      </c>
    </row>
    <row r="7" spans="2:5">
      <c r="B7" s="1" t="s">
        <v>68</v>
      </c>
      <c r="C7" s="38">
        <v>170000</v>
      </c>
      <c r="D7" s="38">
        <v>19125</v>
      </c>
      <c r="E7" s="36">
        <v>0.12363636363636364</v>
      </c>
    </row>
    <row r="8" spans="2:5">
      <c r="B8" s="1" t="s">
        <v>83</v>
      </c>
      <c r="C8" s="38">
        <v>80000</v>
      </c>
      <c r="D8" s="38">
        <v>9000</v>
      </c>
      <c r="E8" s="36">
        <v>5.8181818181818182E-2</v>
      </c>
    </row>
    <row r="9" spans="2:5">
      <c r="B9" s="1" t="s">
        <v>64</v>
      </c>
      <c r="C9" s="38">
        <v>220000</v>
      </c>
      <c r="D9" s="38">
        <v>24750</v>
      </c>
      <c r="E9" s="36">
        <v>0.16</v>
      </c>
    </row>
    <row r="10" spans="2:5">
      <c r="B10" s="1" t="s">
        <v>37</v>
      </c>
      <c r="C10" s="38">
        <v>60000</v>
      </c>
      <c r="D10" s="38">
        <v>6750</v>
      </c>
      <c r="E10" s="36">
        <v>4.363636363636364E-2</v>
      </c>
    </row>
    <row r="11" spans="2:5">
      <c r="B11" s="1" t="s">
        <v>32</v>
      </c>
      <c r="C11" s="38">
        <v>55000</v>
      </c>
      <c r="D11" s="38">
        <v>6188</v>
      </c>
      <c r="E11" s="36">
        <v>0.04</v>
      </c>
    </row>
    <row r="12" spans="2:5">
      <c r="B12" s="1" t="s">
        <v>57</v>
      </c>
      <c r="C12" s="38">
        <v>170000</v>
      </c>
      <c r="D12" s="38">
        <v>19125</v>
      </c>
      <c r="E12" s="36">
        <v>0.12363636363636364</v>
      </c>
    </row>
    <row r="13" spans="2:5">
      <c r="B13" s="1" t="s">
        <v>25</v>
      </c>
      <c r="C13" s="38">
        <v>50000</v>
      </c>
      <c r="D13" s="38">
        <v>5625</v>
      </c>
      <c r="E13" s="36">
        <v>3.6363636363636362E-2</v>
      </c>
    </row>
    <row r="14" spans="2:5">
      <c r="B14" s="1" t="s">
        <v>204</v>
      </c>
      <c r="C14" s="38">
        <v>1375000</v>
      </c>
      <c r="D14" s="38">
        <v>154688</v>
      </c>
      <c r="E14" s="36">
        <v>1</v>
      </c>
    </row>
  </sheetData>
  <phoneticPr fontId="1" type="noConversion"/>
  <pageMargins left="0.7" right="0.7" top="0.75" bottom="0.75" header="0.3" footer="0.3"/>
  <pageSetup paperSize="9" orientation="portrait" horizontalDpi="0" verticalDpi="0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B94EB-8A74-485D-9F60-C43C1DAC8753}">
  <sheetPr codeName="Sheet6"/>
  <dimension ref="A2:G17"/>
  <sheetViews>
    <sheetView workbookViewId="0">
      <selection activeCell="J10" sqref="J10"/>
    </sheetView>
  </sheetViews>
  <sheetFormatPr defaultRowHeight="16.5"/>
  <cols>
    <col min="1" max="1" width="19.5" customWidth="1"/>
  </cols>
  <sheetData>
    <row r="2" spans="1:7">
      <c r="A2" t="s">
        <v>139</v>
      </c>
      <c r="D2" s="30" t="s">
        <v>160</v>
      </c>
    </row>
    <row r="3" spans="1:7">
      <c r="A3" s="31" t="s">
        <v>160</v>
      </c>
      <c r="B3" s="22">
        <v>12</v>
      </c>
      <c r="D3" s="32">
        <v>4</v>
      </c>
    </row>
    <row r="4" spans="1:7">
      <c r="A4" s="31" t="s">
        <v>161</v>
      </c>
      <c r="B4" s="22">
        <v>3</v>
      </c>
      <c r="D4" s="32">
        <v>8</v>
      </c>
    </row>
    <row r="5" spans="1:7">
      <c r="A5" s="31" t="s">
        <v>162</v>
      </c>
      <c r="B5" s="22">
        <v>1</v>
      </c>
      <c r="D5" s="32">
        <v>12</v>
      </c>
    </row>
    <row r="6" spans="1:7">
      <c r="A6" s="31" t="s">
        <v>163</v>
      </c>
      <c r="B6" s="22">
        <f>ROUND(B3/(B4+B5),0)</f>
        <v>3</v>
      </c>
      <c r="D6" s="32">
        <v>16</v>
      </c>
    </row>
    <row r="7" spans="1:7">
      <c r="D7" s="32">
        <v>20</v>
      </c>
    </row>
    <row r="8" spans="1:7">
      <c r="D8" s="32">
        <v>24</v>
      </c>
    </row>
    <row r="9" spans="1:7">
      <c r="E9" s="1"/>
    </row>
    <row r="11" spans="1:7">
      <c r="B11" t="s">
        <v>152</v>
      </c>
      <c r="C11" t="s">
        <v>160</v>
      </c>
    </row>
    <row r="12" spans="1:7">
      <c r="B12" s="31">
        <f>ROUND(B3/(B4+B5),0)</f>
        <v>3</v>
      </c>
      <c r="C12" s="31">
        <v>5</v>
      </c>
      <c r="D12" s="31">
        <v>10</v>
      </c>
      <c r="E12" s="31">
        <v>15</v>
      </c>
      <c r="F12" s="31">
        <v>20</v>
      </c>
      <c r="G12" s="31">
        <v>25</v>
      </c>
    </row>
    <row r="13" spans="1:7">
      <c r="A13" s="33" t="s">
        <v>161</v>
      </c>
      <c r="B13" s="31">
        <v>2</v>
      </c>
      <c r="C13" s="22">
        <f t="dataTable" ref="C13:G17" dt2D="1" dtr="1" r1="B3" r2="B4"/>
        <v>2</v>
      </c>
      <c r="D13" s="22">
        <v>3</v>
      </c>
      <c r="E13" s="22">
        <v>5</v>
      </c>
      <c r="F13" s="22">
        <v>7</v>
      </c>
      <c r="G13" s="22">
        <v>8</v>
      </c>
    </row>
    <row r="14" spans="1:7">
      <c r="B14" s="31">
        <v>4</v>
      </c>
      <c r="C14" s="22">
        <v>1</v>
      </c>
      <c r="D14" s="22">
        <v>2</v>
      </c>
      <c r="E14" s="22">
        <v>3</v>
      </c>
      <c r="F14" s="22">
        <v>4</v>
      </c>
      <c r="G14" s="22">
        <v>5</v>
      </c>
    </row>
    <row r="15" spans="1:7">
      <c r="B15" s="31">
        <v>6</v>
      </c>
      <c r="C15" s="22">
        <v>1</v>
      </c>
      <c r="D15" s="22">
        <v>1</v>
      </c>
      <c r="E15" s="22">
        <v>2</v>
      </c>
      <c r="F15" s="22">
        <v>3</v>
      </c>
      <c r="G15" s="22">
        <v>4</v>
      </c>
    </row>
    <row r="16" spans="1:7">
      <c r="B16" s="31">
        <v>8</v>
      </c>
      <c r="C16" s="22">
        <v>1</v>
      </c>
      <c r="D16" s="22">
        <v>1</v>
      </c>
      <c r="E16" s="22">
        <v>2</v>
      </c>
      <c r="F16" s="22">
        <v>2</v>
      </c>
      <c r="G16" s="22">
        <v>3</v>
      </c>
    </row>
    <row r="17" spans="2:7">
      <c r="B17" s="31">
        <v>10</v>
      </c>
      <c r="C17" s="22">
        <v>0</v>
      </c>
      <c r="D17" s="22">
        <v>1</v>
      </c>
      <c r="E17" s="22">
        <v>1</v>
      </c>
      <c r="F17" s="22">
        <v>2</v>
      </c>
      <c r="G17" s="22">
        <v>2</v>
      </c>
    </row>
  </sheetData>
  <phoneticPr fontId="1" type="noConversion"/>
  <dataValidations count="1">
    <dataValidation type="list" allowBlank="1" showInputMessage="1" showErrorMessage="1" sqref="B3" xr:uid="{1436BE40-6152-4F9D-9526-C080A9BA434F}">
      <formula1>$D$3:$D$8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4F6BA-CB74-469F-A71C-5C150AEFE83D}">
  <sheetPr codeName="Sheet7"/>
  <dimension ref="A1:D20"/>
  <sheetViews>
    <sheetView workbookViewId="0">
      <selection activeCell="G11" sqref="G11"/>
    </sheetView>
  </sheetViews>
  <sheetFormatPr defaultRowHeight="16.5"/>
  <cols>
    <col min="1" max="1" width="9.75" customWidth="1"/>
    <col min="2" max="3" width="11.875" bestFit="1" customWidth="1"/>
    <col min="4" max="4" width="15.875" bestFit="1" customWidth="1"/>
    <col min="5" max="5" width="3.875" customWidth="1"/>
    <col min="6" max="6" width="11.625" customWidth="1"/>
  </cols>
  <sheetData>
    <row r="1" spans="1:4">
      <c r="A1" t="s">
        <v>164</v>
      </c>
    </row>
    <row r="2" spans="1:4">
      <c r="A2" s="19" t="s">
        <v>165</v>
      </c>
      <c r="B2" s="19" t="s">
        <v>166</v>
      </c>
      <c r="C2" s="19" t="s">
        <v>167</v>
      </c>
      <c r="D2" s="19" t="s">
        <v>168</v>
      </c>
    </row>
    <row r="3" spans="1:4">
      <c r="A3" s="19" t="s">
        <v>169</v>
      </c>
      <c r="B3" s="21">
        <v>10854000</v>
      </c>
      <c r="C3" s="21">
        <v>9970000</v>
      </c>
      <c r="D3" s="47">
        <v>-8.8699999999999992</v>
      </c>
    </row>
    <row r="4" spans="1:4">
      <c r="A4" s="19" t="s">
        <v>170</v>
      </c>
      <c r="B4" s="21">
        <v>16345000</v>
      </c>
      <c r="C4" s="21">
        <v>16016000</v>
      </c>
      <c r="D4" s="47">
        <v>-2.0499999999999998</v>
      </c>
    </row>
    <row r="5" spans="1:4">
      <c r="A5" s="19" t="s">
        <v>171</v>
      </c>
      <c r="B5" s="21">
        <v>7602000</v>
      </c>
      <c r="C5" s="21">
        <v>7720000</v>
      </c>
      <c r="D5" s="47">
        <v>1.53</v>
      </c>
    </row>
    <row r="6" spans="1:4">
      <c r="A6" s="19" t="s">
        <v>172</v>
      </c>
      <c r="B6" s="21">
        <v>3477000</v>
      </c>
      <c r="C6" s="21">
        <v>4347000</v>
      </c>
      <c r="D6" s="47">
        <v>20.010000000000002</v>
      </c>
    </row>
    <row r="7" spans="1:4">
      <c r="A7" s="19" t="s">
        <v>173</v>
      </c>
      <c r="B7" s="21">
        <v>15380000</v>
      </c>
      <c r="C7" s="29">
        <v>14549000</v>
      </c>
      <c r="D7" s="47">
        <v>-5.71</v>
      </c>
    </row>
    <row r="8" spans="1:4">
      <c r="A8" s="19" t="s">
        <v>174</v>
      </c>
      <c r="B8" s="21">
        <v>14512000</v>
      </c>
      <c r="C8" s="29">
        <v>14987000</v>
      </c>
      <c r="D8" s="47">
        <v>3.17</v>
      </c>
    </row>
    <row r="9" spans="1:4">
      <c r="A9" s="19" t="s">
        <v>175</v>
      </c>
      <c r="B9" s="21">
        <v>5512000</v>
      </c>
      <c r="C9" s="29" t="s">
        <v>176</v>
      </c>
      <c r="D9" s="47">
        <v>0</v>
      </c>
    </row>
    <row r="10" spans="1:4">
      <c r="A10" s="19" t="s">
        <v>177</v>
      </c>
      <c r="B10" s="21">
        <v>6405000</v>
      </c>
      <c r="C10" s="29">
        <v>6916000</v>
      </c>
      <c r="D10" s="47">
        <v>7.39</v>
      </c>
    </row>
    <row r="11" spans="1:4">
      <c r="A11" s="19" t="s">
        <v>178</v>
      </c>
      <c r="B11" s="21">
        <v>14320000</v>
      </c>
      <c r="C11" s="29">
        <v>17571000</v>
      </c>
      <c r="D11" s="47">
        <v>18.5</v>
      </c>
    </row>
    <row r="12" spans="1:4">
      <c r="A12" s="19" t="s">
        <v>179</v>
      </c>
      <c r="B12" s="21">
        <v>10594000</v>
      </c>
      <c r="C12" s="21">
        <v>10594000</v>
      </c>
      <c r="D12" s="47">
        <v>0</v>
      </c>
    </row>
    <row r="13" spans="1:4">
      <c r="A13" s="19" t="s">
        <v>180</v>
      </c>
      <c r="B13" s="21">
        <v>7246000</v>
      </c>
      <c r="C13" s="21">
        <v>10568000</v>
      </c>
      <c r="D13" s="47">
        <v>31.43</v>
      </c>
    </row>
    <row r="14" spans="1:4">
      <c r="A14" s="19" t="s">
        <v>181</v>
      </c>
      <c r="B14" s="21">
        <v>10253000</v>
      </c>
      <c r="C14" s="21">
        <v>10151000</v>
      </c>
      <c r="D14" s="47">
        <v>-1</v>
      </c>
    </row>
    <row r="15" spans="1:4">
      <c r="A15" s="19" t="s">
        <v>182</v>
      </c>
      <c r="B15" s="21">
        <v>11372000</v>
      </c>
      <c r="C15" s="21">
        <v>11721000</v>
      </c>
      <c r="D15" s="47">
        <v>2.98</v>
      </c>
    </row>
    <row r="16" spans="1:4">
      <c r="A16" s="19" t="s">
        <v>183</v>
      </c>
      <c r="B16" s="21">
        <v>10478000</v>
      </c>
      <c r="C16" s="21">
        <v>15642000</v>
      </c>
      <c r="D16" s="47">
        <v>33.01</v>
      </c>
    </row>
    <row r="17" spans="1:4">
      <c r="A17" s="19" t="s">
        <v>184</v>
      </c>
      <c r="B17" s="21">
        <v>1983000</v>
      </c>
      <c r="C17" s="21">
        <v>1835000</v>
      </c>
      <c r="D17" s="47">
        <v>-8.07</v>
      </c>
    </row>
    <row r="18" spans="1:4">
      <c r="A18" s="19" t="s">
        <v>185</v>
      </c>
      <c r="B18" s="21">
        <v>14761000</v>
      </c>
      <c r="C18" s="21">
        <v>12956000</v>
      </c>
      <c r="D18" s="47">
        <v>-13.93</v>
      </c>
    </row>
    <row r="19" spans="1:4">
      <c r="A19" s="19" t="s">
        <v>186</v>
      </c>
      <c r="B19" s="21">
        <v>9169000</v>
      </c>
      <c r="C19" s="21">
        <v>8794000</v>
      </c>
      <c r="D19" s="47">
        <v>-4.26</v>
      </c>
    </row>
    <row r="20" spans="1:4">
      <c r="A20" s="19" t="s">
        <v>187</v>
      </c>
      <c r="B20" s="21">
        <v>16557000</v>
      </c>
      <c r="C20" s="21">
        <v>26524000</v>
      </c>
      <c r="D20" s="47">
        <v>37.58</v>
      </c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4" r:id="rId3" name="Button 2">
              <controlPr defaultSize="0" print="0" autoFill="0" autoPict="0" macro="[0]!서식적용">
                <anchor moveWithCells="1" sizeWithCells="1">
                  <from>
                    <xdr:col>5</xdr:col>
                    <xdr:colOff>0</xdr:colOff>
                    <xdr:row>1</xdr:row>
                    <xdr:rowOff>0</xdr:rowOff>
                  </from>
                  <to>
                    <xdr:col>6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5" r:id="rId4" name="Button 3">
              <controlPr defaultSize="0" print="0" autoFill="0" autoPict="0" macro="[0]!서식해제">
                <anchor moveWithCells="1" sizeWithCells="1">
                  <from>
                    <xdr:col>5</xdr:col>
                    <xdr:colOff>0</xdr:colOff>
                    <xdr:row>4</xdr:row>
                    <xdr:rowOff>0</xdr:rowOff>
                  </from>
                  <to>
                    <xdr:col>6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B35B6-15EF-4ACE-9A9C-D914C787EFE8}">
  <sheetPr codeName="Sheet8"/>
  <dimension ref="B1:G12"/>
  <sheetViews>
    <sheetView workbookViewId="0">
      <selection activeCell="P21" sqref="P21"/>
    </sheetView>
  </sheetViews>
  <sheetFormatPr defaultRowHeight="16.5"/>
  <cols>
    <col min="4" max="4" width="11" bestFit="1" customWidth="1"/>
    <col min="6" max="6" width="9.375" bestFit="1" customWidth="1"/>
    <col min="7" max="7" width="15.125" bestFit="1" customWidth="1"/>
  </cols>
  <sheetData>
    <row r="1" spans="2:7">
      <c r="B1" t="s">
        <v>189</v>
      </c>
      <c r="C1" t="s">
        <v>188</v>
      </c>
    </row>
    <row r="2" spans="2:7">
      <c r="B2" s="19" t="s">
        <v>1</v>
      </c>
      <c r="C2" s="19" t="s">
        <v>2</v>
      </c>
      <c r="D2" s="19" t="s">
        <v>3</v>
      </c>
      <c r="E2" s="19" t="s">
        <v>4</v>
      </c>
      <c r="F2" s="19" t="s">
        <v>5</v>
      </c>
      <c r="G2" s="19" t="s">
        <v>6</v>
      </c>
    </row>
    <row r="3" spans="2:7">
      <c r="B3" s="19">
        <v>502</v>
      </c>
      <c r="C3" s="19">
        <v>1</v>
      </c>
      <c r="D3" s="19">
        <v>423</v>
      </c>
      <c r="E3" s="21">
        <v>25000</v>
      </c>
      <c r="F3" s="21">
        <v>183987.1</v>
      </c>
      <c r="G3" s="22">
        <v>833</v>
      </c>
    </row>
    <row r="4" spans="2:7">
      <c r="B4" s="19">
        <v>503</v>
      </c>
      <c r="C4" s="19">
        <v>2</v>
      </c>
      <c r="D4" s="19">
        <v>438</v>
      </c>
      <c r="E4" s="21">
        <v>25000</v>
      </c>
      <c r="F4" s="21">
        <v>190252.6</v>
      </c>
      <c r="G4" s="22">
        <v>500</v>
      </c>
    </row>
    <row r="5" spans="2:7">
      <c r="B5" s="19">
        <v>603</v>
      </c>
      <c r="C5" s="19">
        <v>6</v>
      </c>
      <c r="D5" s="19">
        <v>741</v>
      </c>
      <c r="E5" s="21">
        <v>25000</v>
      </c>
      <c r="F5" s="21">
        <v>507135.13</v>
      </c>
      <c r="G5" s="22">
        <v>500</v>
      </c>
    </row>
    <row r="6" spans="2:7">
      <c r="B6" s="19">
        <v>401</v>
      </c>
      <c r="C6" s="19">
        <v>4</v>
      </c>
      <c r="D6" s="19">
        <v>548</v>
      </c>
      <c r="E6" s="21">
        <v>25000</v>
      </c>
      <c r="F6" s="21">
        <v>382305.7</v>
      </c>
      <c r="G6" s="22">
        <v>1250</v>
      </c>
    </row>
    <row r="7" spans="2:7">
      <c r="B7" s="19">
        <v>301</v>
      </c>
      <c r="C7" s="19">
        <v>6</v>
      </c>
      <c r="D7" s="19">
        <v>154</v>
      </c>
      <c r="E7" s="21">
        <v>25000</v>
      </c>
      <c r="F7" s="21">
        <v>2817.136</v>
      </c>
      <c r="G7" s="22">
        <v>1250</v>
      </c>
    </row>
    <row r="8" spans="2:7">
      <c r="B8" s="19">
        <v>402</v>
      </c>
      <c r="C8" s="19">
        <v>2</v>
      </c>
      <c r="D8" s="19">
        <v>203</v>
      </c>
      <c r="E8" s="21">
        <v>25000</v>
      </c>
      <c r="F8" s="21">
        <v>39743.699999999997</v>
      </c>
      <c r="G8" s="22">
        <v>833</v>
      </c>
    </row>
    <row r="9" spans="2:7">
      <c r="B9" s="19">
        <v>901</v>
      </c>
      <c r="C9" s="19">
        <v>3</v>
      </c>
      <c r="D9" s="19">
        <v>457</v>
      </c>
      <c r="E9" s="21">
        <v>25000</v>
      </c>
      <c r="F9" s="21">
        <v>188644.45499999999</v>
      </c>
      <c r="G9" s="22">
        <v>1250</v>
      </c>
    </row>
    <row r="10" spans="2:7">
      <c r="B10" s="19">
        <v>402</v>
      </c>
      <c r="C10" s="19">
        <v>5</v>
      </c>
      <c r="D10" s="19">
        <v>492</v>
      </c>
      <c r="E10" s="21">
        <v>25000</v>
      </c>
      <c r="F10" s="21">
        <v>200477.89600000001</v>
      </c>
      <c r="G10" s="22">
        <v>833</v>
      </c>
    </row>
    <row r="11" spans="2:7">
      <c r="B11" s="19">
        <v>402</v>
      </c>
      <c r="C11" s="19">
        <v>5</v>
      </c>
      <c r="D11" s="19">
        <v>766</v>
      </c>
      <c r="E11" s="21">
        <v>25000</v>
      </c>
      <c r="F11" s="21">
        <v>523808.38</v>
      </c>
      <c r="G11" s="22">
        <v>833</v>
      </c>
    </row>
    <row r="12" spans="2:7">
      <c r="B12" s="19">
        <v>902</v>
      </c>
      <c r="C12" s="19">
        <v>2</v>
      </c>
      <c r="D12" s="19">
        <v>660</v>
      </c>
      <c r="E12" s="21">
        <v>25000</v>
      </c>
      <c r="F12" s="21">
        <v>481210</v>
      </c>
      <c r="G12" s="22">
        <v>833</v>
      </c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0A87F-F111-40BC-8630-4D911EE7A340}">
  <sheetPr codeName="Sheet1"/>
  <dimension ref="A2:G8"/>
  <sheetViews>
    <sheetView workbookViewId="0">
      <selection activeCell="D14" sqref="D14"/>
    </sheetView>
  </sheetViews>
  <sheetFormatPr defaultRowHeight="16.5"/>
  <cols>
    <col min="1" max="1" width="11.125" bestFit="1" customWidth="1"/>
    <col min="2" max="2" width="10.25" customWidth="1"/>
    <col min="3" max="3" width="9.75" customWidth="1"/>
    <col min="4" max="4" width="11.125" customWidth="1"/>
    <col min="5" max="5" width="12.125" customWidth="1"/>
  </cols>
  <sheetData>
    <row r="2" spans="1:7">
      <c r="A2" t="s">
        <v>139</v>
      </c>
    </row>
    <row r="3" spans="1:7">
      <c r="A3" s="1" t="s">
        <v>193</v>
      </c>
      <c r="B3" s="1" t="s">
        <v>194</v>
      </c>
      <c r="C3" s="1" t="s">
        <v>195</v>
      </c>
      <c r="D3" s="1" t="s">
        <v>196</v>
      </c>
      <c r="E3" s="1" t="s">
        <v>197</v>
      </c>
      <c r="G3" t="s">
        <v>195</v>
      </c>
    </row>
    <row r="4" spans="1:7">
      <c r="A4" s="34">
        <v>44663</v>
      </c>
      <c r="B4" t="s">
        <v>190</v>
      </c>
      <c r="C4" t="s">
        <v>191</v>
      </c>
      <c r="D4" t="s">
        <v>192</v>
      </c>
      <c r="E4">
        <v>35000</v>
      </c>
      <c r="G4" t="s">
        <v>198</v>
      </c>
    </row>
    <row r="5" spans="1:7">
      <c r="A5" s="34"/>
      <c r="G5" t="s">
        <v>199</v>
      </c>
    </row>
    <row r="6" spans="1:7">
      <c r="G6" t="s">
        <v>200</v>
      </c>
    </row>
    <row r="7" spans="1:7">
      <c r="G7" t="s">
        <v>201</v>
      </c>
    </row>
    <row r="8" spans="1:7">
      <c r="G8" t="s">
        <v>202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등록">
          <controlPr defaultSize="0" autoLine="0" r:id="rId4">
            <anchor moveWithCells="1">
              <from>
                <xdr:col>3</xdr:col>
                <xdr:colOff>428625</xdr:colOff>
                <xdr:row>0</xdr:row>
                <xdr:rowOff>38100</xdr:rowOff>
              </from>
              <to>
                <xdr:col>4</xdr:col>
                <xdr:colOff>419100</xdr:colOff>
                <xdr:row>1</xdr:row>
                <xdr:rowOff>133350</xdr:rowOff>
              </to>
            </anchor>
          </controlPr>
        </control>
      </mc:Choice>
      <mc:Fallback>
        <control shapeId="2049" r:id="rId3" name="cmd등록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세윤 정</cp:lastModifiedBy>
  <cp:lastPrinted>2024-11-20T02:17:50Z</cp:lastPrinted>
  <dcterms:created xsi:type="dcterms:W3CDTF">2023-05-12T10:51:28Z</dcterms:created>
  <dcterms:modified xsi:type="dcterms:W3CDTF">2024-11-20T03:22:56Z</dcterms:modified>
</cp:coreProperties>
</file>