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1w0o\OneDrive\문서\시나공ITQ\"/>
    </mc:Choice>
  </mc:AlternateContent>
  <xr:revisionPtr revIDLastSave="0" documentId="13_ncr:1_{BA85C028-61C3-4565-98B7-B2F8151F33AE}" xr6:coauthVersionLast="47" xr6:coauthVersionMax="47" xr10:uidLastSave="{00000000-0000-0000-0000-000000000000}"/>
  <bookViews>
    <workbookView xWindow="-108" yWindow="-108" windowWidth="23256" windowHeight="12456" activeTab="3" xr2:uid="{6070CC96-B651-4EE6-A4FC-88BED293A4BC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제2작업!$B$14:$C$16</definedName>
    <definedName name="_xlnm.Extract" localSheetId="1">제2작업!$B$18:$E$18</definedName>
    <definedName name="항목">제1작업!$E$5:$E$12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" l="1"/>
  <c r="F10" i="3"/>
  <c r="F6" i="3"/>
  <c r="F17" i="3" s="1"/>
  <c r="B16" i="3"/>
  <c r="B11" i="3"/>
  <c r="B7" i="3"/>
  <c r="B18" i="3" s="1"/>
  <c r="H11" i="2"/>
  <c r="J14" i="1"/>
  <c r="J13" i="1"/>
  <c r="E14" i="1"/>
  <c r="E13" i="1"/>
  <c r="J5" i="1"/>
  <c r="J6" i="1"/>
  <c r="J7" i="1"/>
  <c r="J8" i="1"/>
  <c r="J9" i="1"/>
  <c r="J10" i="1"/>
  <c r="J11" i="1"/>
  <c r="J12" i="1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<sst xmlns="http://schemas.openxmlformats.org/spreadsheetml/2006/main" count="128" uniqueCount="43">
  <si>
    <t>코드</t>
    <phoneticPr fontId="3" type="noConversion"/>
  </si>
  <si>
    <t>창업주</t>
    <phoneticPr fontId="3" type="noConversion"/>
  </si>
  <si>
    <t>창업일</t>
    <phoneticPr fontId="3" type="noConversion"/>
  </si>
  <si>
    <t>항목</t>
    <phoneticPr fontId="3" type="noConversion"/>
  </si>
  <si>
    <t>창업비용(원)</t>
    <phoneticPr fontId="3" type="noConversion"/>
  </si>
  <si>
    <t>인테리어
경비</t>
    <phoneticPr fontId="3" type="noConversion"/>
  </si>
  <si>
    <t>국산재료
사용비율</t>
    <phoneticPr fontId="3" type="noConversion"/>
  </si>
  <si>
    <t>지역</t>
    <phoneticPr fontId="3" type="noConversion"/>
  </si>
  <si>
    <t>비고</t>
    <phoneticPr fontId="3" type="noConversion"/>
  </si>
  <si>
    <t>K2661</t>
  </si>
  <si>
    <t>K2661</t>
    <phoneticPr fontId="3" type="noConversion"/>
  </si>
  <si>
    <t>K3968</t>
    <phoneticPr fontId="3" type="noConversion"/>
  </si>
  <si>
    <t>T1092</t>
    <phoneticPr fontId="3" type="noConversion"/>
  </si>
  <si>
    <t>K2154</t>
    <phoneticPr fontId="3" type="noConversion"/>
  </si>
  <si>
    <t>P1514</t>
    <phoneticPr fontId="3" type="noConversion"/>
  </si>
  <si>
    <t>P2603</t>
    <phoneticPr fontId="3" type="noConversion"/>
  </si>
  <si>
    <t>T1536</t>
    <phoneticPr fontId="3" type="noConversion"/>
  </si>
  <si>
    <t>K3843</t>
    <phoneticPr fontId="3" type="noConversion"/>
  </si>
  <si>
    <t>한사랑</t>
    <phoneticPr fontId="3" type="noConversion"/>
  </si>
  <si>
    <t>홍준표</t>
    <phoneticPr fontId="3" type="noConversion"/>
  </si>
  <si>
    <t>한예지</t>
    <phoneticPr fontId="3" type="noConversion"/>
  </si>
  <si>
    <t>이소영</t>
    <phoneticPr fontId="3" type="noConversion"/>
  </si>
  <si>
    <t>임용균</t>
    <phoneticPr fontId="3" type="noConversion"/>
  </si>
  <si>
    <t>임유나</t>
    <phoneticPr fontId="3" type="noConversion"/>
  </si>
  <si>
    <t>조형준</t>
    <phoneticPr fontId="3" type="noConversion"/>
  </si>
  <si>
    <t>김유진</t>
    <phoneticPr fontId="3" type="noConversion"/>
  </si>
  <si>
    <t>핫도그</t>
    <phoneticPr fontId="3" type="noConversion"/>
  </si>
  <si>
    <t>떡갈비</t>
    <phoneticPr fontId="3" type="noConversion"/>
  </si>
  <si>
    <t>떡볶이</t>
    <phoneticPr fontId="3" type="noConversion"/>
  </si>
  <si>
    <t>핫도그 창업 개수</t>
    <phoneticPr fontId="3" type="noConversion"/>
  </si>
  <si>
    <t>떡볶이 창업비용(원) 평균</t>
    <phoneticPr fontId="3" type="noConversion"/>
  </si>
  <si>
    <t>최대 인테리어 경비</t>
    <phoneticPr fontId="3" type="noConversion"/>
  </si>
  <si>
    <t>핫도그의 창업비용(원) 평균</t>
    <phoneticPr fontId="3" type="noConversion"/>
  </si>
  <si>
    <t>T*</t>
    <phoneticPr fontId="3" type="noConversion"/>
  </si>
  <si>
    <t>&lt;=10000</t>
    <phoneticPr fontId="3" type="noConversion"/>
  </si>
  <si>
    <t>떡갈비 개수</t>
  </si>
  <si>
    <t>떡볶이 개수</t>
  </si>
  <si>
    <t>핫도그 개수</t>
  </si>
  <si>
    <t>전체 개수</t>
  </si>
  <si>
    <t>떡갈비 평균</t>
  </si>
  <si>
    <t>떡볶이 평균</t>
  </si>
  <si>
    <t>핫도그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</si>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</sst>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7" formatCode="0.0%"/>
    <numFmt numFmtId="178" formatCode="#,##0&quot;천원&quot;"/>
  </numFmts>
  <fonts count="4" x14ac:knownFonts="1">
    <font>
      <sz val="11"/>
      <color theme="1"/>
      <name val="굴림"/>
      <family val="2"/>
      <charset val="129"/>
    </font>
    <font>
      <sz val="11"/>
      <color theme="1"/>
      <name val="굴림"/>
      <family val="2"/>
      <charset val="129"/>
    </font>
    <font>
      <b/>
      <sz val="11"/>
      <color theme="1"/>
      <name val="굴림"/>
      <family val="2"/>
      <charset val="129"/>
    </font>
    <font>
      <sz val="8"/>
      <name val="굴림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41" fontId="0" fillId="0" borderId="7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177" fontId="0" fillId="0" borderId="7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7" fontId="0" fillId="0" borderId="12" xfId="0" applyNumberFormat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178" fontId="0" fillId="0" borderId="7" xfId="1" applyNumberFormat="1" applyFont="1" applyBorder="1" applyAlignment="1">
      <alignment horizontal="right" vertical="center"/>
    </xf>
    <xf numFmtId="178" fontId="0" fillId="0" borderId="1" xfId="1" applyNumberFormat="1" applyFont="1" applyBorder="1" applyAlignment="1">
      <alignment horizontal="right" vertical="center"/>
    </xf>
    <xf numFmtId="178" fontId="0" fillId="0" borderId="12" xfId="1" applyNumberFormat="1" applyFont="1" applyBorder="1" applyAlignment="1">
      <alignment horizontal="right" vertical="center"/>
    </xf>
    <xf numFmtId="178" fontId="0" fillId="0" borderId="8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178" fontId="0" fillId="0" borderId="2" xfId="1" applyNumberFormat="1" applyFon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8" fontId="0" fillId="0" borderId="0" xfId="1" applyNumberFormat="1" applyFont="1" applyBorder="1" applyAlignment="1">
      <alignment horizontal="right" vertical="center"/>
    </xf>
    <xf numFmtId="177" fontId="0" fillId="0" borderId="0" xfId="0" applyNumberForma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5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핫도그 및 떡갈비의 창업비용 현황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인테리어 경비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(제1작업!$C$5:$C$8,제1작업!$C$11:$C$12)</c:f>
              <c:strCache>
                <c:ptCount val="6"/>
                <c:pt idx="0">
                  <c:v>한사랑</c:v>
                </c:pt>
                <c:pt idx="1">
                  <c:v>홍준표</c:v>
                </c:pt>
                <c:pt idx="2">
                  <c:v>한예지</c:v>
                </c:pt>
                <c:pt idx="3">
                  <c:v>이소영</c:v>
                </c:pt>
                <c:pt idx="4">
                  <c:v>조형준</c:v>
                </c:pt>
                <c:pt idx="5">
                  <c:v>김유진</c:v>
                </c:pt>
              </c:strCache>
            </c:strRef>
          </c:cat>
          <c:val>
            <c:numRef>
              <c:f>(제1작업!$G$5:$G$8,제1작업!$G$11:$G$12)</c:f>
              <c:numCache>
                <c:formatCode>#,##0"천원"</c:formatCode>
                <c:ptCount val="6"/>
                <c:pt idx="0">
                  <c:v>10000</c:v>
                </c:pt>
                <c:pt idx="1">
                  <c:v>15000</c:v>
                </c:pt>
                <c:pt idx="2">
                  <c:v>18000</c:v>
                </c:pt>
                <c:pt idx="3">
                  <c:v>20000</c:v>
                </c:pt>
                <c:pt idx="4">
                  <c:v>19500</c:v>
                </c:pt>
                <c:pt idx="5">
                  <c:v>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7-4835-AD95-DC2A670BE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484674496"/>
        <c:axId val="1931037040"/>
      </c:barChart>
      <c:lineChart>
        <c:grouping val="standard"/>
        <c:varyColors val="0"/>
        <c:ser>
          <c:idx val="0"/>
          <c:order val="0"/>
          <c:tx>
            <c:strRef>
              <c:f>제1작업!$F$4</c:f>
              <c:strCache>
                <c:ptCount val="1"/>
                <c:pt idx="0">
                  <c:v>창업비용(원)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97-4835-AD95-DC2A670BE3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(제1작업!$C$5:$C$8,제1작업!$C$11:$C$12)</c:f>
              <c:strCache>
                <c:ptCount val="6"/>
                <c:pt idx="0">
                  <c:v>한사랑</c:v>
                </c:pt>
                <c:pt idx="1">
                  <c:v>홍준표</c:v>
                </c:pt>
                <c:pt idx="2">
                  <c:v>한예지</c:v>
                </c:pt>
                <c:pt idx="3">
                  <c:v>이소영</c:v>
                </c:pt>
                <c:pt idx="4">
                  <c:v>조형준</c:v>
                </c:pt>
                <c:pt idx="5">
                  <c:v>김유진</c:v>
                </c:pt>
              </c:strCache>
            </c:strRef>
          </c:cat>
          <c:val>
            <c:numRef>
              <c:f>(제1작업!$F$5:$F$8,제1작업!$F$11:$F$12)</c:f>
              <c:numCache>
                <c:formatCode>_(* #,##0_);_(* \(#,##0\);_(* "-"_);_(@_)</c:formatCode>
                <c:ptCount val="6"/>
                <c:pt idx="0">
                  <c:v>45000000</c:v>
                </c:pt>
                <c:pt idx="1">
                  <c:v>50000000</c:v>
                </c:pt>
                <c:pt idx="2">
                  <c:v>60000000</c:v>
                </c:pt>
                <c:pt idx="3">
                  <c:v>55455500</c:v>
                </c:pt>
                <c:pt idx="4">
                  <c:v>62550000</c:v>
                </c:pt>
                <c:pt idx="5">
                  <c:v>40000000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7-4835-AD95-DC2A670BE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600064"/>
        <c:axId val="1931035120"/>
      </c:lineChart>
      <c:catAx>
        <c:axId val="148467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931037040"/>
        <c:crosses val="autoZero"/>
        <c:auto val="1"/>
        <c:lblAlgn val="ctr"/>
        <c:lblOffset val="100"/>
        <c:noMultiLvlLbl val="0"/>
      </c:catAx>
      <c:valAx>
        <c:axId val="1931037040"/>
        <c:scaling>
          <c:orientation val="minMax"/>
          <c:max val="250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&quot;천원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484674496"/>
        <c:crosses val="autoZero"/>
        <c:crossBetween val="between"/>
        <c:majorUnit val="5000"/>
      </c:valAx>
      <c:valAx>
        <c:axId val="1931035120"/>
        <c:scaling>
          <c:orientation val="minMax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052600064"/>
        <c:crosses val="max"/>
        <c:crossBetween val="between"/>
      </c:valAx>
      <c:catAx>
        <c:axId val="2052600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31035120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solidFill>
            <a:schemeClr val="tx1"/>
          </a:solidFill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9C0C33E-3650-471B-89EB-A21CF57A39BE}">
  <sheetPr/>
  <sheetViews>
    <sheetView tabSelected="1"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53340</xdr:rowOff>
    </xdr:from>
    <xdr:to>
      <xdr:col>6</xdr:col>
      <xdr:colOff>495300</xdr:colOff>
      <xdr:row>2</xdr:row>
      <xdr:rowOff>228600</xdr:rowOff>
    </xdr:to>
    <xdr:sp macro="" textlink="">
      <xdr:nvSpPr>
        <xdr:cNvPr id="2" name="순서도: 화면 표시 1">
          <a:extLst>
            <a:ext uri="{FF2B5EF4-FFF2-40B4-BE49-F238E27FC236}">
              <a16:creationId xmlns:a16="http://schemas.microsoft.com/office/drawing/2014/main" id="{56679548-FD7E-8534-D94D-6653D98CC4DF}"/>
            </a:ext>
          </a:extLst>
        </xdr:cNvPr>
        <xdr:cNvSpPr/>
      </xdr:nvSpPr>
      <xdr:spPr>
        <a:xfrm>
          <a:off x="129540" y="53340"/>
          <a:ext cx="4975860" cy="723900"/>
        </a:xfrm>
        <a:prstGeom prst="flowChartDisplay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프랜차이즈 창업 현황</a:t>
          </a:r>
        </a:p>
      </xdr:txBody>
    </xdr:sp>
    <xdr:clientData/>
  </xdr:twoCellAnchor>
  <xdr:twoCellAnchor editAs="oneCell">
    <xdr:from>
      <xdr:col>6</xdr:col>
      <xdr:colOff>655320</xdr:colOff>
      <xdr:row>0</xdr:row>
      <xdr:rowOff>99060</xdr:rowOff>
    </xdr:from>
    <xdr:to>
      <xdr:col>9</xdr:col>
      <xdr:colOff>693420</xdr:colOff>
      <xdr:row>2</xdr:row>
      <xdr:rowOff>205740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E3FCA15C-8462-7F1E-0FF7-61B7B0A12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99060"/>
          <a:ext cx="240792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5111" cy="6067778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073C66E-A9BD-74E0-E05B-83A9D5FBA08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0.46201</cdr:x>
      <cdr:y>0.11783</cdr:y>
    </cdr:from>
    <cdr:to>
      <cdr:x>0.60284</cdr:x>
      <cdr:y>0.1845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77692E99-443E-F9DD-7845-DD1B8EE1ADD6}"/>
            </a:ext>
          </a:extLst>
        </cdr:cNvPr>
        <cdr:cNvSpPr/>
      </cdr:nvSpPr>
      <cdr:spPr>
        <a:xfrm xmlns:a="http://schemas.openxmlformats.org/drawingml/2006/main">
          <a:off x="4289778" y="714963"/>
          <a:ext cx="1307629" cy="404518"/>
        </a:xfrm>
        <a:prstGeom xmlns:a="http://schemas.openxmlformats.org/drawingml/2006/main" prst="wedgeRoundRectCallout">
          <a:avLst>
            <a:gd name="adj1" fmla="val 75570"/>
            <a:gd name="adj2" fmla="val -9593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최대 창업비용</a:t>
          </a: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AD89-AD8E-4D16-A2ED-9BC99AB368A8}">
  <dimension ref="B1:J14"/>
  <sheetViews>
    <sheetView workbookViewId="0">
      <selection activeCell="F11" activeCellId="5" sqref="C4:C8 C11:C12 G4:G8 G11:G12 F4:F8 F11:F12"/>
    </sheetView>
  </sheetViews>
  <sheetFormatPr defaultRowHeight="14.4" x14ac:dyDescent="0.25"/>
  <cols>
    <col min="1" max="1" width="1.69921875" style="1" customWidth="1"/>
    <col min="2" max="2" width="10.09765625" style="1" customWidth="1"/>
    <col min="3" max="3" width="10.5" style="1" customWidth="1"/>
    <col min="4" max="4" width="13.3984375" style="1" customWidth="1"/>
    <col min="5" max="5" width="11.5" style="1" customWidth="1"/>
    <col min="6" max="6" width="15.19921875" style="1" customWidth="1"/>
    <col min="7" max="7" width="13.09765625" style="1" customWidth="1"/>
    <col min="8" max="8" width="9.19921875" style="1" customWidth="1"/>
    <col min="9" max="9" width="8.796875" style="1"/>
    <col min="10" max="10" width="10.69921875" style="1" bestFit="1" customWidth="1"/>
    <col min="11" max="16384" width="8.796875" style="1"/>
  </cols>
  <sheetData>
    <row r="1" spans="2:10" ht="22.05" customHeight="1" x14ac:dyDescent="0.25"/>
    <row r="2" spans="2:10" ht="22.05" customHeight="1" x14ac:dyDescent="0.25"/>
    <row r="3" spans="2:10" ht="22.05" customHeight="1" thickBot="1" x14ac:dyDescent="0.3"/>
    <row r="4" spans="2:10" ht="29.4" thickBot="1" x14ac:dyDescent="0.3">
      <c r="B4" s="30" t="s">
        <v>0</v>
      </c>
      <c r="C4" s="31" t="s">
        <v>1</v>
      </c>
      <c r="D4" s="31" t="s">
        <v>2</v>
      </c>
      <c r="E4" s="31" t="s">
        <v>3</v>
      </c>
      <c r="F4" s="31" t="s">
        <v>4</v>
      </c>
      <c r="G4" s="32" t="s">
        <v>5</v>
      </c>
      <c r="H4" s="32" t="s">
        <v>6</v>
      </c>
      <c r="I4" s="31" t="s">
        <v>7</v>
      </c>
      <c r="J4" s="33" t="s">
        <v>8</v>
      </c>
    </row>
    <row r="5" spans="2:10" x14ac:dyDescent="0.25">
      <c r="B5" s="4" t="s">
        <v>10</v>
      </c>
      <c r="C5" s="5" t="s">
        <v>18</v>
      </c>
      <c r="D5" s="21">
        <v>45672</v>
      </c>
      <c r="E5" s="5" t="s">
        <v>26</v>
      </c>
      <c r="F5" s="24">
        <v>45000000</v>
      </c>
      <c r="G5" s="36">
        <v>10000</v>
      </c>
      <c r="H5" s="27">
        <v>0.95</v>
      </c>
      <c r="I5" s="5" t="str">
        <f t="shared" ref="I5:I12" si="0">CHOOSE(MID(B5,2,1),"안산","부천","안양")</f>
        <v>부천</v>
      </c>
      <c r="J5" s="6">
        <f t="shared" ref="J5:J12" si="1">_xlfn.RANK.EQ(H5,$H$5:$H$12,0)</f>
        <v>1</v>
      </c>
    </row>
    <row r="6" spans="2:10" x14ac:dyDescent="0.25">
      <c r="B6" s="7" t="s">
        <v>11</v>
      </c>
      <c r="C6" s="2" t="s">
        <v>19</v>
      </c>
      <c r="D6" s="22">
        <v>45689</v>
      </c>
      <c r="E6" s="2" t="s">
        <v>27</v>
      </c>
      <c r="F6" s="25">
        <v>50000000</v>
      </c>
      <c r="G6" s="37">
        <v>15000</v>
      </c>
      <c r="H6" s="28">
        <v>0.8</v>
      </c>
      <c r="I6" s="2" t="str">
        <f t="shared" si="0"/>
        <v>안양</v>
      </c>
      <c r="J6" s="8">
        <f t="shared" si="1"/>
        <v>6</v>
      </c>
    </row>
    <row r="7" spans="2:10" x14ac:dyDescent="0.25">
      <c r="B7" s="7" t="s">
        <v>12</v>
      </c>
      <c r="C7" s="2" t="s">
        <v>20</v>
      </c>
      <c r="D7" s="22">
        <v>45667</v>
      </c>
      <c r="E7" s="2" t="s">
        <v>26</v>
      </c>
      <c r="F7" s="25">
        <v>60000000</v>
      </c>
      <c r="G7" s="37">
        <v>18000</v>
      </c>
      <c r="H7" s="28">
        <v>0.88500000000000001</v>
      </c>
      <c r="I7" s="2" t="str">
        <f t="shared" si="0"/>
        <v>안산</v>
      </c>
      <c r="J7" s="8">
        <f t="shared" si="1"/>
        <v>3</v>
      </c>
    </row>
    <row r="8" spans="2:10" x14ac:dyDescent="0.25">
      <c r="B8" s="7" t="s">
        <v>13</v>
      </c>
      <c r="C8" s="2" t="s">
        <v>21</v>
      </c>
      <c r="D8" s="22">
        <v>45672</v>
      </c>
      <c r="E8" s="2" t="s">
        <v>27</v>
      </c>
      <c r="F8" s="25">
        <v>55455500</v>
      </c>
      <c r="G8" s="37">
        <v>20000</v>
      </c>
      <c r="H8" s="28">
        <v>0.755</v>
      </c>
      <c r="I8" s="2" t="str">
        <f t="shared" si="0"/>
        <v>부천</v>
      </c>
      <c r="J8" s="8">
        <f t="shared" si="1"/>
        <v>7</v>
      </c>
    </row>
    <row r="9" spans="2:10" x14ac:dyDescent="0.25">
      <c r="B9" s="7" t="s">
        <v>14</v>
      </c>
      <c r="C9" s="2" t="s">
        <v>22</v>
      </c>
      <c r="D9" s="22">
        <v>45689</v>
      </c>
      <c r="E9" s="2" t="s">
        <v>28</v>
      </c>
      <c r="F9" s="25">
        <v>38500000</v>
      </c>
      <c r="G9" s="37">
        <v>8000</v>
      </c>
      <c r="H9" s="28">
        <v>0.7</v>
      </c>
      <c r="I9" s="2" t="str">
        <f t="shared" si="0"/>
        <v>안산</v>
      </c>
      <c r="J9" s="8">
        <f t="shared" si="1"/>
        <v>8</v>
      </c>
    </row>
    <row r="10" spans="2:10" x14ac:dyDescent="0.25">
      <c r="B10" s="7" t="s">
        <v>15</v>
      </c>
      <c r="C10" s="2" t="s">
        <v>23</v>
      </c>
      <c r="D10" s="22">
        <v>45693</v>
      </c>
      <c r="E10" s="2" t="s">
        <v>28</v>
      </c>
      <c r="F10" s="25">
        <v>45500000</v>
      </c>
      <c r="G10" s="37">
        <v>12000</v>
      </c>
      <c r="H10" s="28">
        <v>0.85</v>
      </c>
      <c r="I10" s="2" t="str">
        <f t="shared" si="0"/>
        <v>부천</v>
      </c>
      <c r="J10" s="8">
        <f t="shared" si="1"/>
        <v>4</v>
      </c>
    </row>
    <row r="11" spans="2:10" x14ac:dyDescent="0.25">
      <c r="B11" s="7" t="s">
        <v>16</v>
      </c>
      <c r="C11" s="2" t="s">
        <v>24</v>
      </c>
      <c r="D11" s="22">
        <v>45674</v>
      </c>
      <c r="E11" s="2" t="s">
        <v>27</v>
      </c>
      <c r="F11" s="25">
        <v>62550000</v>
      </c>
      <c r="G11" s="37">
        <v>19500</v>
      </c>
      <c r="H11" s="28">
        <v>0.82499999999999996</v>
      </c>
      <c r="I11" s="2" t="str">
        <f t="shared" si="0"/>
        <v>안산</v>
      </c>
      <c r="J11" s="8">
        <f t="shared" si="1"/>
        <v>5</v>
      </c>
    </row>
    <row r="12" spans="2:10" ht="15" thickBot="1" x14ac:dyDescent="0.3">
      <c r="B12" s="9" t="s">
        <v>17</v>
      </c>
      <c r="C12" s="10" t="s">
        <v>25</v>
      </c>
      <c r="D12" s="23">
        <v>45689</v>
      </c>
      <c r="E12" s="10" t="s">
        <v>26</v>
      </c>
      <c r="F12" s="26">
        <v>40000000</v>
      </c>
      <c r="G12" s="38">
        <v>9500</v>
      </c>
      <c r="H12" s="29">
        <v>0.92500000000000004</v>
      </c>
      <c r="I12" s="10" t="str">
        <f t="shared" si="0"/>
        <v>안양</v>
      </c>
      <c r="J12" s="11">
        <f t="shared" si="1"/>
        <v>2</v>
      </c>
    </row>
    <row r="13" spans="2:10" x14ac:dyDescent="0.25">
      <c r="B13" s="18" t="s">
        <v>29</v>
      </c>
      <c r="C13" s="13"/>
      <c r="D13" s="14"/>
      <c r="E13" s="5" t="str">
        <f>DCOUNTA(B4:H12,E4,E4:E5)&amp;"개"</f>
        <v>3개</v>
      </c>
      <c r="F13" s="19"/>
      <c r="G13" s="12" t="s">
        <v>31</v>
      </c>
      <c r="H13" s="13"/>
      <c r="I13" s="14"/>
      <c r="J13" s="39">
        <f>MAX(G5:G12)</f>
        <v>20000</v>
      </c>
    </row>
    <row r="14" spans="2:10" ht="29.4" thickBot="1" x14ac:dyDescent="0.3">
      <c r="B14" s="15" t="s">
        <v>30</v>
      </c>
      <c r="C14" s="16"/>
      <c r="D14" s="17"/>
      <c r="E14" s="10">
        <f>SUMIF(항목,"떡볶이",F5:F12)/COUNTIF(항목,"떡볶이")</f>
        <v>42000000</v>
      </c>
      <c r="F14" s="20"/>
      <c r="G14" s="34" t="s">
        <v>0</v>
      </c>
      <c r="H14" s="10" t="s">
        <v>9</v>
      </c>
      <c r="I14" s="35" t="s">
        <v>5</v>
      </c>
      <c r="J14" s="11">
        <f>VLOOKUP(H14,B5:H12,6,0)</f>
        <v>10000</v>
      </c>
    </row>
  </sheetData>
  <mergeCells count="4">
    <mergeCell ref="G13:I13"/>
    <mergeCell ref="F13:F14"/>
    <mergeCell ref="B14:D14"/>
    <mergeCell ref="B13:D13"/>
  </mergeCells>
  <phoneticPr fontId="3" type="noConversion"/>
  <conditionalFormatting sqref="B5:J12">
    <cfRule type="expression" dxfId="4" priority="1">
      <formula>$F5&gt;=60000000</formula>
    </cfRule>
  </conditionalFormatting>
  <dataValidations count="1">
    <dataValidation type="list" allowBlank="1" showInputMessage="1" showErrorMessage="1" sqref="H14" xr:uid="{F3358D82-30AA-4193-BC30-B3AF4F979897}">
      <formula1>$B$5:$B$12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29829-5DFE-48EE-8C80-2C846140133D}">
  <dimension ref="B1:H23"/>
  <sheetViews>
    <sheetView topLeftCell="A4" workbookViewId="0">
      <selection activeCell="G21" sqref="G21"/>
    </sheetView>
  </sheetViews>
  <sheetFormatPr defaultRowHeight="14.4" x14ac:dyDescent="0.25"/>
  <cols>
    <col min="1" max="1" width="1.69921875" style="1" customWidth="1"/>
    <col min="2" max="2" width="10.09765625" style="1" customWidth="1"/>
    <col min="3" max="3" width="10.5" style="1" customWidth="1"/>
    <col min="4" max="4" width="13.3984375" style="1" customWidth="1"/>
    <col min="5" max="5" width="11.5" style="1" customWidth="1"/>
    <col min="6" max="6" width="15.19921875" style="1" customWidth="1"/>
    <col min="7" max="7" width="13.09765625" style="1" customWidth="1"/>
    <col min="8" max="8" width="9.19921875" style="1" customWidth="1"/>
    <col min="9" max="16384" width="8.796875" style="1"/>
  </cols>
  <sheetData>
    <row r="1" spans="2:8" ht="15" thickBot="1" x14ac:dyDescent="0.3"/>
    <row r="2" spans="2:8" ht="29.4" thickBot="1" x14ac:dyDescent="0.3">
      <c r="B2" s="30" t="s">
        <v>0</v>
      </c>
      <c r="C2" s="31" t="s">
        <v>1</v>
      </c>
      <c r="D2" s="31" t="s">
        <v>2</v>
      </c>
      <c r="E2" s="31" t="s">
        <v>3</v>
      </c>
      <c r="F2" s="31" t="s">
        <v>4</v>
      </c>
      <c r="G2" s="32" t="s">
        <v>5</v>
      </c>
      <c r="H2" s="32" t="s">
        <v>6</v>
      </c>
    </row>
    <row r="3" spans="2:8" x14ac:dyDescent="0.25">
      <c r="B3" s="4" t="s">
        <v>10</v>
      </c>
      <c r="C3" s="5" t="s">
        <v>18</v>
      </c>
      <c r="D3" s="21">
        <v>45672</v>
      </c>
      <c r="E3" s="5" t="s">
        <v>26</v>
      </c>
      <c r="F3" s="24">
        <v>44899999.999999993</v>
      </c>
      <c r="G3" s="36">
        <v>10000</v>
      </c>
      <c r="H3" s="27">
        <v>0.95</v>
      </c>
    </row>
    <row r="4" spans="2:8" x14ac:dyDescent="0.25">
      <c r="B4" s="7" t="s">
        <v>11</v>
      </c>
      <c r="C4" s="2" t="s">
        <v>19</v>
      </c>
      <c r="D4" s="22">
        <v>45689</v>
      </c>
      <c r="E4" s="2" t="s">
        <v>27</v>
      </c>
      <c r="F4" s="25">
        <v>50000000</v>
      </c>
      <c r="G4" s="37">
        <v>15000</v>
      </c>
      <c r="H4" s="28">
        <v>0.8</v>
      </c>
    </row>
    <row r="5" spans="2:8" x14ac:dyDescent="0.25">
      <c r="B5" s="7" t="s">
        <v>12</v>
      </c>
      <c r="C5" s="2" t="s">
        <v>20</v>
      </c>
      <c r="D5" s="22">
        <v>45667</v>
      </c>
      <c r="E5" s="2" t="s">
        <v>26</v>
      </c>
      <c r="F5" s="25">
        <v>60000000</v>
      </c>
      <c r="G5" s="37">
        <v>18000</v>
      </c>
      <c r="H5" s="28">
        <v>0.88500000000000001</v>
      </c>
    </row>
    <row r="6" spans="2:8" x14ac:dyDescent="0.25">
      <c r="B6" s="7" t="s">
        <v>13</v>
      </c>
      <c r="C6" s="2" t="s">
        <v>21</v>
      </c>
      <c r="D6" s="22">
        <v>45672</v>
      </c>
      <c r="E6" s="2" t="s">
        <v>27</v>
      </c>
      <c r="F6" s="25">
        <v>55455500</v>
      </c>
      <c r="G6" s="37">
        <v>20000</v>
      </c>
      <c r="H6" s="28">
        <v>0.755</v>
      </c>
    </row>
    <row r="7" spans="2:8" x14ac:dyDescent="0.25">
      <c r="B7" s="7" t="s">
        <v>14</v>
      </c>
      <c r="C7" s="2" t="s">
        <v>22</v>
      </c>
      <c r="D7" s="22">
        <v>45689</v>
      </c>
      <c r="E7" s="2" t="s">
        <v>28</v>
      </c>
      <c r="F7" s="25">
        <v>38500000</v>
      </c>
      <c r="G7" s="37">
        <v>8000</v>
      </c>
      <c r="H7" s="28">
        <v>0.7</v>
      </c>
    </row>
    <row r="8" spans="2:8" x14ac:dyDescent="0.25">
      <c r="B8" s="7" t="s">
        <v>15</v>
      </c>
      <c r="C8" s="2" t="s">
        <v>23</v>
      </c>
      <c r="D8" s="22">
        <v>45693</v>
      </c>
      <c r="E8" s="2" t="s">
        <v>28</v>
      </c>
      <c r="F8" s="25">
        <v>45500000</v>
      </c>
      <c r="G8" s="37">
        <v>12000</v>
      </c>
      <c r="H8" s="28">
        <v>0.85</v>
      </c>
    </row>
    <row r="9" spans="2:8" x14ac:dyDescent="0.25">
      <c r="B9" s="7" t="s">
        <v>16</v>
      </c>
      <c r="C9" s="2" t="s">
        <v>24</v>
      </c>
      <c r="D9" s="22">
        <v>45674</v>
      </c>
      <c r="E9" s="2" t="s">
        <v>27</v>
      </c>
      <c r="F9" s="25">
        <v>62550000</v>
      </c>
      <c r="G9" s="37">
        <v>19500</v>
      </c>
      <c r="H9" s="28">
        <v>0.82499999999999996</v>
      </c>
    </row>
    <row r="10" spans="2:8" x14ac:dyDescent="0.25">
      <c r="B10" s="40" t="s">
        <v>17</v>
      </c>
      <c r="C10" s="3" t="s">
        <v>25</v>
      </c>
      <c r="D10" s="41">
        <v>45689</v>
      </c>
      <c r="E10" s="3" t="s">
        <v>26</v>
      </c>
      <c r="F10" s="42">
        <v>40000000</v>
      </c>
      <c r="G10" s="43">
        <v>9500</v>
      </c>
      <c r="H10" s="44">
        <v>0.92500000000000004</v>
      </c>
    </row>
    <row r="11" spans="2:8" x14ac:dyDescent="0.25">
      <c r="B11" s="45" t="s">
        <v>32</v>
      </c>
      <c r="C11" s="45"/>
      <c r="D11" s="45"/>
      <c r="E11" s="45"/>
      <c r="F11" s="45"/>
      <c r="G11" s="45"/>
      <c r="H11" s="2">
        <f>DAVERAGE(B2:H10,F2,E2:E3)</f>
        <v>48300000</v>
      </c>
    </row>
    <row r="13" spans="2:8" ht="15" thickBot="1" x14ac:dyDescent="0.3"/>
    <row r="14" spans="2:8" ht="29.4" thickBot="1" x14ac:dyDescent="0.3">
      <c r="B14" s="30" t="s">
        <v>0</v>
      </c>
      <c r="C14" s="32" t="s">
        <v>5</v>
      </c>
    </row>
    <row r="15" spans="2:8" x14ac:dyDescent="0.25">
      <c r="B15" s="1" t="s">
        <v>33</v>
      </c>
    </row>
    <row r="16" spans="2:8" x14ac:dyDescent="0.25">
      <c r="C16" s="1" t="s">
        <v>34</v>
      </c>
    </row>
    <row r="17" spans="2:5" ht="15" thickBot="1" x14ac:dyDescent="0.3"/>
    <row r="18" spans="2:5" ht="29.4" thickBot="1" x14ac:dyDescent="0.3">
      <c r="B18" s="30" t="s">
        <v>0</v>
      </c>
      <c r="C18" s="31" t="s">
        <v>3</v>
      </c>
      <c r="D18" s="31" t="s">
        <v>4</v>
      </c>
      <c r="E18" s="32" t="s">
        <v>5</v>
      </c>
    </row>
    <row r="19" spans="2:5" x14ac:dyDescent="0.25">
      <c r="B19" s="4" t="s">
        <v>10</v>
      </c>
      <c r="C19" s="5" t="s">
        <v>26</v>
      </c>
      <c r="D19" s="24">
        <v>44899999.999999993</v>
      </c>
      <c r="E19" s="36">
        <v>10000</v>
      </c>
    </row>
    <row r="20" spans="2:5" x14ac:dyDescent="0.25">
      <c r="B20" s="7" t="s">
        <v>12</v>
      </c>
      <c r="C20" s="2" t="s">
        <v>26</v>
      </c>
      <c r="D20" s="25">
        <v>60000000</v>
      </c>
      <c r="E20" s="37">
        <v>18000</v>
      </c>
    </row>
    <row r="21" spans="2:5" x14ac:dyDescent="0.25">
      <c r="B21" s="7" t="s">
        <v>14</v>
      </c>
      <c r="C21" s="2" t="s">
        <v>28</v>
      </c>
      <c r="D21" s="25">
        <v>38500000</v>
      </c>
      <c r="E21" s="37">
        <v>8000</v>
      </c>
    </row>
    <row r="22" spans="2:5" x14ac:dyDescent="0.25">
      <c r="B22" s="7" t="s">
        <v>16</v>
      </c>
      <c r="C22" s="2" t="s">
        <v>27</v>
      </c>
      <c r="D22" s="25">
        <v>62550000</v>
      </c>
      <c r="E22" s="37">
        <v>19500</v>
      </c>
    </row>
    <row r="23" spans="2:5" x14ac:dyDescent="0.25">
      <c r="B23" s="40" t="s">
        <v>17</v>
      </c>
      <c r="C23" s="3" t="s">
        <v>26</v>
      </c>
      <c r="D23" s="42">
        <v>40000000</v>
      </c>
      <c r="E23" s="43">
        <v>9500</v>
      </c>
    </row>
  </sheetData>
  <mergeCells count="1">
    <mergeCell ref="B11:G11"/>
  </mergeCells>
  <phoneticPr fontId="3" type="noConversion"/>
  <conditionalFormatting sqref="B3:H10">
    <cfRule type="expression" dxfId="2" priority="1">
      <formula>$F3&gt;=60000000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2548C-EBE8-4AF5-AAC5-2F5D5898AA58}">
  <dimension ref="B1:H18"/>
  <sheetViews>
    <sheetView workbookViewId="0">
      <selection activeCell="E2" sqref="E2"/>
    </sheetView>
  </sheetViews>
  <sheetFormatPr defaultRowHeight="14.4" x14ac:dyDescent="0.25"/>
  <cols>
    <col min="1" max="1" width="1.69921875" style="1" customWidth="1"/>
    <col min="2" max="2" width="10.09765625" style="1" customWidth="1"/>
    <col min="3" max="3" width="10.5" style="1" customWidth="1"/>
    <col min="4" max="4" width="13.3984375" style="1" customWidth="1"/>
    <col min="5" max="5" width="11.5" style="1" customWidth="1"/>
    <col min="6" max="6" width="15.19921875" style="1" customWidth="1"/>
    <col min="7" max="7" width="13.09765625" style="1" customWidth="1"/>
    <col min="8" max="8" width="9.19921875" style="1" customWidth="1"/>
    <col min="9" max="16384" width="8.796875" style="1"/>
  </cols>
  <sheetData>
    <row r="1" spans="2:8" ht="15" thickBot="1" x14ac:dyDescent="0.3"/>
    <row r="2" spans="2:8" ht="29.4" thickBot="1" x14ac:dyDescent="0.3">
      <c r="B2" s="30" t="s">
        <v>0</v>
      </c>
      <c r="C2" s="31" t="s">
        <v>1</v>
      </c>
      <c r="D2" s="31" t="s">
        <v>2</v>
      </c>
      <c r="E2" s="31" t="s">
        <v>3</v>
      </c>
      <c r="F2" s="31" t="s">
        <v>4</v>
      </c>
      <c r="G2" s="32" t="s">
        <v>5</v>
      </c>
      <c r="H2" s="32" t="s">
        <v>6</v>
      </c>
    </row>
    <row r="3" spans="2:8" x14ac:dyDescent="0.25">
      <c r="B3" s="4" t="s">
        <v>11</v>
      </c>
      <c r="C3" s="5" t="s">
        <v>19</v>
      </c>
      <c r="D3" s="21">
        <v>45689</v>
      </c>
      <c r="E3" s="5" t="s">
        <v>27</v>
      </c>
      <c r="F3" s="24">
        <v>50000000</v>
      </c>
      <c r="G3" s="36">
        <v>15000</v>
      </c>
      <c r="H3" s="27">
        <v>0.8</v>
      </c>
    </row>
    <row r="4" spans="2:8" x14ac:dyDescent="0.25">
      <c r="B4" s="7" t="s">
        <v>13</v>
      </c>
      <c r="C4" s="2" t="s">
        <v>21</v>
      </c>
      <c r="D4" s="22">
        <v>45672</v>
      </c>
      <c r="E4" s="2" t="s">
        <v>27</v>
      </c>
      <c r="F4" s="25">
        <v>55455500</v>
      </c>
      <c r="G4" s="37">
        <v>20000</v>
      </c>
      <c r="H4" s="28">
        <v>0.755</v>
      </c>
    </row>
    <row r="5" spans="2:8" x14ac:dyDescent="0.25">
      <c r="B5" s="7" t="s">
        <v>16</v>
      </c>
      <c r="C5" s="2" t="s">
        <v>24</v>
      </c>
      <c r="D5" s="22">
        <v>45674</v>
      </c>
      <c r="E5" s="2" t="s">
        <v>27</v>
      </c>
      <c r="F5" s="25">
        <v>62550000</v>
      </c>
      <c r="G5" s="37">
        <v>19500</v>
      </c>
      <c r="H5" s="28">
        <v>0.82499999999999996</v>
      </c>
    </row>
    <row r="6" spans="2:8" x14ac:dyDescent="0.25">
      <c r="B6" s="7"/>
      <c r="C6" s="2"/>
      <c r="D6" s="22"/>
      <c r="E6" s="46" t="s">
        <v>39</v>
      </c>
      <c r="F6" s="25">
        <f>SUBTOTAL(1,F3:F5)</f>
        <v>56001833.333333336</v>
      </c>
      <c r="G6" s="37"/>
      <c r="H6" s="28"/>
    </row>
    <row r="7" spans="2:8" x14ac:dyDescent="0.25">
      <c r="B7" s="7">
        <f>SUBTOTAL(3,B3:B5)</f>
        <v>3</v>
      </c>
      <c r="C7" s="2"/>
      <c r="D7" s="22"/>
      <c r="E7" s="46" t="s">
        <v>35</v>
      </c>
      <c r="F7" s="25"/>
      <c r="G7" s="37"/>
      <c r="H7" s="28"/>
    </row>
    <row r="8" spans="2:8" x14ac:dyDescent="0.25">
      <c r="B8" s="7" t="s">
        <v>14</v>
      </c>
      <c r="C8" s="2" t="s">
        <v>22</v>
      </c>
      <c r="D8" s="22">
        <v>45689</v>
      </c>
      <c r="E8" s="2" t="s">
        <v>28</v>
      </c>
      <c r="F8" s="25">
        <v>38500000</v>
      </c>
      <c r="G8" s="37">
        <v>8000</v>
      </c>
      <c r="H8" s="28">
        <v>0.7</v>
      </c>
    </row>
    <row r="9" spans="2:8" x14ac:dyDescent="0.25">
      <c r="B9" s="7" t="s">
        <v>15</v>
      </c>
      <c r="C9" s="2" t="s">
        <v>23</v>
      </c>
      <c r="D9" s="22">
        <v>45693</v>
      </c>
      <c r="E9" s="2" t="s">
        <v>28</v>
      </c>
      <c r="F9" s="25">
        <v>45500000</v>
      </c>
      <c r="G9" s="37">
        <v>12000</v>
      </c>
      <c r="H9" s="28">
        <v>0.85</v>
      </c>
    </row>
    <row r="10" spans="2:8" x14ac:dyDescent="0.25">
      <c r="B10" s="7"/>
      <c r="C10" s="2"/>
      <c r="D10" s="22"/>
      <c r="E10" s="46" t="s">
        <v>40</v>
      </c>
      <c r="F10" s="25">
        <f>SUBTOTAL(1,F8:F9)</f>
        <v>42000000</v>
      </c>
      <c r="G10" s="37"/>
      <c r="H10" s="28"/>
    </row>
    <row r="11" spans="2:8" x14ac:dyDescent="0.25">
      <c r="B11" s="7">
        <f>SUBTOTAL(3,B8:B9)</f>
        <v>2</v>
      </c>
      <c r="C11" s="2"/>
      <c r="D11" s="22"/>
      <c r="E11" s="46" t="s">
        <v>36</v>
      </c>
      <c r="F11" s="25"/>
      <c r="G11" s="37"/>
      <c r="H11" s="28"/>
    </row>
    <row r="12" spans="2:8" x14ac:dyDescent="0.25">
      <c r="B12" s="7" t="s">
        <v>10</v>
      </c>
      <c r="C12" s="2" t="s">
        <v>18</v>
      </c>
      <c r="D12" s="22">
        <v>45672</v>
      </c>
      <c r="E12" s="2" t="s">
        <v>26</v>
      </c>
      <c r="F12" s="25">
        <v>45000000</v>
      </c>
      <c r="G12" s="37">
        <v>10000</v>
      </c>
      <c r="H12" s="28">
        <v>0.95</v>
      </c>
    </row>
    <row r="13" spans="2:8" x14ac:dyDescent="0.25">
      <c r="B13" s="7" t="s">
        <v>12</v>
      </c>
      <c r="C13" s="2" t="s">
        <v>20</v>
      </c>
      <c r="D13" s="22">
        <v>45667</v>
      </c>
      <c r="E13" s="2" t="s">
        <v>26</v>
      </c>
      <c r="F13" s="25">
        <v>60000000</v>
      </c>
      <c r="G13" s="37">
        <v>18000</v>
      </c>
      <c r="H13" s="28">
        <v>0.88500000000000001</v>
      </c>
    </row>
    <row r="14" spans="2:8" ht="15" thickBot="1" x14ac:dyDescent="0.3">
      <c r="B14" s="9" t="s">
        <v>17</v>
      </c>
      <c r="C14" s="10" t="s">
        <v>25</v>
      </c>
      <c r="D14" s="23">
        <v>45689</v>
      </c>
      <c r="E14" s="10" t="s">
        <v>26</v>
      </c>
      <c r="F14" s="26">
        <v>40000000</v>
      </c>
      <c r="G14" s="38">
        <v>9500</v>
      </c>
      <c r="H14" s="29">
        <v>0.92500000000000004</v>
      </c>
    </row>
    <row r="15" spans="2:8" x14ac:dyDescent="0.25">
      <c r="B15" s="47"/>
      <c r="C15" s="47"/>
      <c r="D15" s="48"/>
      <c r="E15" s="52" t="s">
        <v>41</v>
      </c>
      <c r="F15" s="49">
        <f>SUBTOTAL(1,F12:F14)</f>
        <v>48333333.333333336</v>
      </c>
      <c r="G15" s="50"/>
      <c r="H15" s="51"/>
    </row>
    <row r="16" spans="2:8" x14ac:dyDescent="0.25">
      <c r="B16" s="47">
        <f>SUBTOTAL(3,B12:B14)</f>
        <v>3</v>
      </c>
      <c r="C16" s="47"/>
      <c r="D16" s="48"/>
      <c r="E16" s="52" t="s">
        <v>37</v>
      </c>
      <c r="F16" s="49"/>
      <c r="G16" s="50"/>
      <c r="H16" s="51"/>
    </row>
    <row r="17" spans="2:8" x14ac:dyDescent="0.25">
      <c r="B17" s="47"/>
      <c r="C17" s="47"/>
      <c r="D17" s="48"/>
      <c r="E17" s="52" t="s">
        <v>42</v>
      </c>
      <c r="F17" s="49">
        <f>SUBTOTAL(1,F3:F14)</f>
        <v>49625687.5</v>
      </c>
      <c r="G17" s="50"/>
      <c r="H17" s="51"/>
    </row>
    <row r="18" spans="2:8" x14ac:dyDescent="0.25">
      <c r="B18" s="47">
        <f>SUBTOTAL(3,B3:B14)</f>
        <v>8</v>
      </c>
      <c r="C18" s="47"/>
      <c r="D18" s="48"/>
      <c r="E18" s="52" t="s">
        <v>38</v>
      </c>
      <c r="F18" s="49"/>
      <c r="G18" s="50"/>
      <c r="H18" s="51"/>
    </row>
  </sheetData>
  <sortState xmlns:xlrd2="http://schemas.microsoft.com/office/spreadsheetml/2017/richdata2" ref="B3:H14">
    <sortCondition ref="E2:E14"/>
  </sortState>
  <phoneticPr fontId="3" type="noConversion"/>
  <conditionalFormatting sqref="B3:H18">
    <cfRule type="expression" dxfId="0" priority="1">
      <formula>$F3&gt;=60000000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항목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강윤영</dc:creator>
  <cp:lastModifiedBy>강윤영</cp:lastModifiedBy>
  <dcterms:created xsi:type="dcterms:W3CDTF">2026-07-03T03:27:19Z</dcterms:created>
  <dcterms:modified xsi:type="dcterms:W3CDTF">2026-07-03T04:03:49Z</dcterms:modified>
</cp:coreProperties>
</file>