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1w0o\OneDrive\문서\시나공ITQ\"/>
    </mc:Choice>
  </mc:AlternateContent>
  <xr:revisionPtr revIDLastSave="0" documentId="13_ncr:1_{7DAEAD54-51C1-4234-BA55-137D2FD8F838}" xr6:coauthVersionLast="47" xr6:coauthVersionMax="47" xr10:uidLastSave="{00000000-0000-0000-0000-000000000000}"/>
  <bookViews>
    <workbookView xWindow="-108" yWindow="-108" windowWidth="23256" windowHeight="12456" activeTab="3" xr2:uid="{3A364A2C-3549-4F06-9D59-CDE6BB41F4B0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구분">제1작업!$C$5:$C$12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1" i="3"/>
  <c r="G6" i="3"/>
  <c r="G17" i="3" s="1"/>
  <c r="D16" i="3"/>
  <c r="D12" i="3"/>
  <c r="D7" i="3"/>
  <c r="D18" i="3" s="1"/>
  <c r="H11" i="2"/>
  <c r="J14" i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<sst xmlns="http://schemas.openxmlformats.org/spreadsheetml/2006/main" count="121" uniqueCount="43">
  <si>
    <t>상품코드</t>
    <phoneticPr fontId="3" type="noConversion"/>
  </si>
  <si>
    <t>구분</t>
    <phoneticPr fontId="3" type="noConversion"/>
  </si>
  <si>
    <t>상품명</t>
    <phoneticPr fontId="3" type="noConversion"/>
  </si>
  <si>
    <t>용량</t>
    <phoneticPr fontId="3" type="noConversion"/>
  </si>
  <si>
    <t>가격
(단위:원)</t>
    <phoneticPr fontId="3" type="noConversion"/>
  </si>
  <si>
    <t>전월
판매량</t>
    <phoneticPr fontId="3" type="noConversion"/>
  </si>
  <si>
    <t>재고수량</t>
    <phoneticPr fontId="3" type="noConversion"/>
  </si>
  <si>
    <t>전월 판매금액</t>
    <phoneticPr fontId="3" type="noConversion"/>
  </si>
  <si>
    <t>비고</t>
    <phoneticPr fontId="3" type="noConversion"/>
  </si>
  <si>
    <t>H1-093</t>
  </si>
  <si>
    <t>H1-093</t>
    <phoneticPr fontId="3" type="noConversion"/>
  </si>
  <si>
    <t>N2-102</t>
    <phoneticPr fontId="3" type="noConversion"/>
  </si>
  <si>
    <t>H3-081</t>
    <phoneticPr fontId="3" type="noConversion"/>
  </si>
  <si>
    <t>N4-073</t>
    <phoneticPr fontId="3" type="noConversion"/>
  </si>
  <si>
    <t>B5-102</t>
    <phoneticPr fontId="3" type="noConversion"/>
  </si>
  <si>
    <t>B6-011</t>
    <phoneticPr fontId="3" type="noConversion"/>
  </si>
  <si>
    <t>H7-023</t>
    <phoneticPr fontId="3" type="noConversion"/>
  </si>
  <si>
    <t>N7-093</t>
    <phoneticPr fontId="3" type="noConversion"/>
  </si>
  <si>
    <t>타정</t>
    <phoneticPr fontId="3" type="noConversion"/>
  </si>
  <si>
    <t>삼각티백</t>
    <phoneticPr fontId="3" type="noConversion"/>
  </si>
  <si>
    <t>분말</t>
    <phoneticPr fontId="3" type="noConversion"/>
  </si>
  <si>
    <t>구기자차</t>
    <phoneticPr fontId="3" type="noConversion"/>
  </si>
  <si>
    <t>흰민들레차</t>
    <phoneticPr fontId="3" type="noConversion"/>
  </si>
  <si>
    <t>간편한 보이차</t>
    <phoneticPr fontId="3" type="noConversion"/>
  </si>
  <si>
    <t>캐모마일</t>
    <phoneticPr fontId="3" type="noConversion"/>
  </si>
  <si>
    <t>운남성 보이차</t>
    <phoneticPr fontId="3" type="noConversion"/>
  </si>
  <si>
    <t>교목산차</t>
    <phoneticPr fontId="3" type="noConversion"/>
  </si>
  <si>
    <t>페퍼민트</t>
    <phoneticPr fontId="3" type="noConversion"/>
  </si>
  <si>
    <t>레몬그라스</t>
    <phoneticPr fontId="3" type="noConversion"/>
  </si>
  <si>
    <t>삼각티백의 가격(단위:원) 평균</t>
    <phoneticPr fontId="3" type="noConversion"/>
  </si>
  <si>
    <t>전월 전체 매출액</t>
    <phoneticPr fontId="3" type="noConversion"/>
  </si>
  <si>
    <t>50g 용량의 최대 전월 판매량</t>
    <phoneticPr fontId="3" type="noConversion"/>
  </si>
  <si>
    <t>타정의 전월 판매량 평균</t>
    <phoneticPr fontId="3" type="noConversion"/>
  </si>
  <si>
    <t>B*</t>
    <phoneticPr fontId="3" type="noConversion"/>
  </si>
  <si>
    <t>&lt;=50</t>
    <phoneticPr fontId="3" type="noConversion"/>
  </si>
  <si>
    <t>타정 개수</t>
  </si>
  <si>
    <t>삼각티백 개수</t>
  </si>
  <si>
    <t>분말 개수</t>
  </si>
  <si>
    <t>전체 개수</t>
  </si>
  <si>
    <t>타정 평균</t>
  </si>
  <si>
    <t>삼각티백 평균</t>
  </si>
  <si>
    <t>분말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</si>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</sst>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g&quot;"/>
  </numFmts>
  <fonts count="4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b/>
      <sz val="11"/>
      <color theme="1"/>
      <name val="굴림"/>
      <family val="2"/>
      <charset val="129"/>
    </font>
    <font>
      <sz val="8"/>
      <name val="굴림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1" fontId="0" fillId="0" borderId="7" xfId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41" fontId="0" fillId="0" borderId="12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41" fontId="0" fillId="0" borderId="2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1" fontId="0" fillId="0" borderId="0" xfId="0" applyNumberForma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>
                <a:solidFill>
                  <a:schemeClr val="tx1"/>
                </a:solidFill>
              </a:rPr>
              <a:t>타정 및 삼각티백의 판매현황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전월 판매량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F-4028-9168-C1212E676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(제1작업!$D$5:$D$8,제1작업!$D$11:$D$12)</c:f>
              <c:strCache>
                <c:ptCount val="6"/>
                <c:pt idx="0">
                  <c:v>구기자차</c:v>
                </c:pt>
                <c:pt idx="1">
                  <c:v>흰민들레차</c:v>
                </c:pt>
                <c:pt idx="2">
                  <c:v>간편한 보이차</c:v>
                </c:pt>
                <c:pt idx="3">
                  <c:v>캐모마일</c:v>
                </c:pt>
                <c:pt idx="4">
                  <c:v>페퍼민트</c:v>
                </c:pt>
                <c:pt idx="5">
                  <c:v>레몬그라스</c:v>
                </c:pt>
              </c:strCache>
            </c:strRef>
          </c:cat>
          <c:val>
            <c:numRef>
              <c:f>(제1작업!$G$5:$G$8,제1작업!$G$11:$G$12)</c:f>
              <c:numCache>
                <c:formatCode>General</c:formatCode>
                <c:ptCount val="6"/>
                <c:pt idx="0">
                  <c:v>132</c:v>
                </c:pt>
                <c:pt idx="1">
                  <c:v>154</c:v>
                </c:pt>
                <c:pt idx="2">
                  <c:v>71</c:v>
                </c:pt>
                <c:pt idx="3">
                  <c:v>146</c:v>
                </c:pt>
                <c:pt idx="4">
                  <c:v>64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F-4028-9168-C1212E67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9671552"/>
        <c:axId val="8577232"/>
      </c:barChart>
      <c:lineChart>
        <c:grouping val="standard"/>
        <c:varyColors val="0"/>
        <c:ser>
          <c:idx val="0"/>
          <c:order val="0"/>
          <c:tx>
            <c:strRef>
              <c:f>제1작업!$E$4</c:f>
              <c:strCache>
                <c:ptCount val="1"/>
                <c:pt idx="0">
                  <c:v>용량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(제1작업!$D$5:$D$8,제1작업!$D$11:$D$12)</c:f>
              <c:strCache>
                <c:ptCount val="6"/>
                <c:pt idx="0">
                  <c:v>구기자차</c:v>
                </c:pt>
                <c:pt idx="1">
                  <c:v>흰민들레차</c:v>
                </c:pt>
                <c:pt idx="2">
                  <c:v>간편한 보이차</c:v>
                </c:pt>
                <c:pt idx="3">
                  <c:v>캐모마일</c:v>
                </c:pt>
                <c:pt idx="4">
                  <c:v>페퍼민트</c:v>
                </c:pt>
                <c:pt idx="5">
                  <c:v>레몬그라스</c:v>
                </c:pt>
              </c:strCache>
            </c:strRef>
          </c:cat>
          <c:val>
            <c:numRef>
              <c:f>(제1작업!$E$5:$E$8,제1작업!$E$11:$E$12)</c:f>
              <c:numCache>
                <c:formatCode>0"g"</c:formatCode>
                <c:ptCount val="6"/>
                <c:pt idx="0">
                  <c:v>50</c:v>
                </c:pt>
                <c:pt idx="1">
                  <c:v>20</c:v>
                </c:pt>
                <c:pt idx="2">
                  <c:v>36</c:v>
                </c:pt>
                <c:pt idx="3">
                  <c:v>50</c:v>
                </c:pt>
                <c:pt idx="4">
                  <c:v>20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F-4028-9168-C1212E67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5232"/>
        <c:axId val="8592112"/>
      </c:lineChart>
      <c:catAx>
        <c:axId val="79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8577232"/>
        <c:crosses val="autoZero"/>
        <c:auto val="1"/>
        <c:lblAlgn val="ctr"/>
        <c:lblOffset val="100"/>
        <c:noMultiLvlLbl val="0"/>
      </c:catAx>
      <c:valAx>
        <c:axId val="857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9671552"/>
        <c:crosses val="autoZero"/>
        <c:crossBetween val="between"/>
      </c:valAx>
      <c:valAx>
        <c:axId val="8592112"/>
        <c:scaling>
          <c:orientation val="minMax"/>
          <c:max val="80"/>
        </c:scaling>
        <c:delete val="0"/>
        <c:axPos val="r"/>
        <c:numFmt formatCode="0&quot;g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83485232"/>
        <c:crosses val="max"/>
        <c:crossBetween val="between"/>
        <c:majorUnit val="20"/>
      </c:valAx>
      <c:catAx>
        <c:axId val="83485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9211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9C13B2-58F5-4A8E-A562-92D0D0B23C49}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45720</xdr:rowOff>
    </xdr:from>
    <xdr:to>
      <xdr:col>6</xdr:col>
      <xdr:colOff>502920</xdr:colOff>
      <xdr:row>2</xdr:row>
      <xdr:rowOff>228600</xdr:rowOff>
    </xdr:to>
    <xdr:sp macro="" textlink="">
      <xdr:nvSpPr>
        <xdr:cNvPr id="2" name="순서도: 수동 연산 1">
          <a:extLst>
            <a:ext uri="{FF2B5EF4-FFF2-40B4-BE49-F238E27FC236}">
              <a16:creationId xmlns:a16="http://schemas.microsoft.com/office/drawing/2014/main" id="{35E86328-5C8A-6687-7506-91E67D8A6C82}"/>
            </a:ext>
          </a:extLst>
        </xdr:cNvPr>
        <xdr:cNvSpPr/>
      </xdr:nvSpPr>
      <xdr:spPr>
        <a:xfrm>
          <a:off x="144780" y="45720"/>
          <a:ext cx="4518660" cy="716280"/>
        </a:xfrm>
        <a:prstGeom prst="flowChartManualOperation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대한다원 차 판매</a:t>
          </a:r>
        </a:p>
      </xdr:txBody>
    </xdr:sp>
    <xdr:clientData/>
  </xdr:twoCellAnchor>
  <xdr:twoCellAnchor editAs="oneCell">
    <xdr:from>
      <xdr:col>7</xdr:col>
      <xdr:colOff>22860</xdr:colOff>
      <xdr:row>0</xdr:row>
      <xdr:rowOff>83820</xdr:rowOff>
    </xdr:from>
    <xdr:to>
      <xdr:col>9</xdr:col>
      <xdr:colOff>662940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C668744-9AFC-6054-0937-D45E7755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0" y="83820"/>
          <a:ext cx="252984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67778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C15650C-3FA4-BA18-7014-F8D8C75AE6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0.34954</cdr:x>
      <cdr:y>0.12403</cdr:y>
    </cdr:from>
    <cdr:to>
      <cdr:x>0.51064</cdr:x>
      <cdr:y>0.19845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E8099D21-8BC5-11C6-CFFA-71B15A260F22}"/>
            </a:ext>
          </a:extLst>
        </cdr:cNvPr>
        <cdr:cNvSpPr/>
      </cdr:nvSpPr>
      <cdr:spPr>
        <a:xfrm xmlns:a="http://schemas.openxmlformats.org/drawingml/2006/main">
          <a:off x="3245555" y="752595"/>
          <a:ext cx="1495777" cy="451556"/>
        </a:xfrm>
        <a:prstGeom xmlns:a="http://schemas.openxmlformats.org/drawingml/2006/main" prst="wedgeRoundRectCallout">
          <a:avLst>
            <a:gd name="adj1" fmla="val -79324"/>
            <a:gd name="adj2" fmla="val 54167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100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판매량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098D-30AC-43D8-9847-49225D26E3E4}">
  <dimension ref="B1:J14"/>
  <sheetViews>
    <sheetView workbookViewId="0">
      <selection activeCell="G11" activeCellId="5" sqref="D4:D8 D11:D12 E4:E8 E11:E12 G4:G8 G11:G12"/>
    </sheetView>
  </sheetViews>
  <sheetFormatPr defaultRowHeight="14.4" x14ac:dyDescent="0.25"/>
  <cols>
    <col min="1" max="1" width="1.69921875" style="1" customWidth="1"/>
    <col min="2" max="2" width="10.19921875" style="1" customWidth="1"/>
    <col min="3" max="3" width="9.796875" style="1" customWidth="1"/>
    <col min="4" max="4" width="14" style="1" customWidth="1"/>
    <col min="5" max="5" width="9.3984375" style="1" bestFit="1" customWidth="1"/>
    <col min="6" max="6" width="10.09765625" style="1" customWidth="1"/>
    <col min="7" max="7" width="10.296875" style="1" customWidth="1"/>
    <col min="8" max="8" width="11.5" style="1" customWidth="1"/>
    <col min="9" max="9" width="13.296875" style="1" customWidth="1"/>
    <col min="10" max="16384" width="8.796875" style="1"/>
  </cols>
  <sheetData>
    <row r="1" spans="2:10" ht="21" customHeight="1" x14ac:dyDescent="0.25"/>
    <row r="2" spans="2:10" ht="21" customHeight="1" x14ac:dyDescent="0.25"/>
    <row r="3" spans="2:10" ht="21" customHeight="1" thickBot="1" x14ac:dyDescent="0.3"/>
    <row r="4" spans="2:10" ht="29.4" thickBot="1" x14ac:dyDescent="0.3">
      <c r="B4" s="27" t="s">
        <v>0</v>
      </c>
      <c r="C4" s="28" t="s">
        <v>1</v>
      </c>
      <c r="D4" s="28" t="s">
        <v>2</v>
      </c>
      <c r="E4" s="28" t="s">
        <v>3</v>
      </c>
      <c r="F4" s="29" t="s">
        <v>4</v>
      </c>
      <c r="G4" s="29" t="s">
        <v>5</v>
      </c>
      <c r="H4" s="28" t="s">
        <v>6</v>
      </c>
      <c r="I4" s="28" t="s">
        <v>7</v>
      </c>
      <c r="J4" s="30" t="s">
        <v>8</v>
      </c>
    </row>
    <row r="5" spans="2:10" x14ac:dyDescent="0.25">
      <c r="B5" s="4" t="s">
        <v>10</v>
      </c>
      <c r="C5" s="5" t="s">
        <v>18</v>
      </c>
      <c r="D5" s="5" t="s">
        <v>21</v>
      </c>
      <c r="E5" s="33">
        <v>50</v>
      </c>
      <c r="F5" s="24">
        <v>26500</v>
      </c>
      <c r="G5" s="21">
        <v>132</v>
      </c>
      <c r="H5" s="21">
        <v>168</v>
      </c>
      <c r="I5" s="5">
        <f t="shared" ref="I5:I12" si="0">ROUNDDOWN(F5*G5,-4)</f>
        <v>3490000</v>
      </c>
      <c r="J5" s="6" t="str">
        <f t="shared" ref="J5:J12" si="1">CHOOSE(RIGHT(B5,1),"양말증정","핫팩증정","")</f>
        <v/>
      </c>
    </row>
    <row r="6" spans="2:10" x14ac:dyDescent="0.25">
      <c r="B6" s="7" t="s">
        <v>11</v>
      </c>
      <c r="C6" s="2" t="s">
        <v>19</v>
      </c>
      <c r="D6" s="2" t="s">
        <v>22</v>
      </c>
      <c r="E6" s="34">
        <v>20</v>
      </c>
      <c r="F6" s="25">
        <v>15000</v>
      </c>
      <c r="G6" s="22">
        <v>154</v>
      </c>
      <c r="H6" s="22">
        <v>46</v>
      </c>
      <c r="I6" s="2">
        <f t="shared" si="0"/>
        <v>2310000</v>
      </c>
      <c r="J6" s="8" t="str">
        <f t="shared" si="1"/>
        <v>핫팩증정</v>
      </c>
    </row>
    <row r="7" spans="2:10" x14ac:dyDescent="0.25">
      <c r="B7" s="7" t="s">
        <v>12</v>
      </c>
      <c r="C7" s="2" t="s">
        <v>18</v>
      </c>
      <c r="D7" s="2" t="s">
        <v>23</v>
      </c>
      <c r="E7" s="34">
        <v>36</v>
      </c>
      <c r="F7" s="25">
        <v>16900</v>
      </c>
      <c r="G7" s="22">
        <v>71</v>
      </c>
      <c r="H7" s="22">
        <v>129</v>
      </c>
      <c r="I7" s="2">
        <f t="shared" si="0"/>
        <v>1190000</v>
      </c>
      <c r="J7" s="8" t="str">
        <f t="shared" si="1"/>
        <v>양말증정</v>
      </c>
    </row>
    <row r="8" spans="2:10" x14ac:dyDescent="0.25">
      <c r="B8" s="7" t="s">
        <v>13</v>
      </c>
      <c r="C8" s="2" t="s">
        <v>19</v>
      </c>
      <c r="D8" s="2" t="s">
        <v>24</v>
      </c>
      <c r="E8" s="34">
        <v>50</v>
      </c>
      <c r="F8" s="25">
        <v>17900</v>
      </c>
      <c r="G8" s="22">
        <v>146</v>
      </c>
      <c r="H8" s="22">
        <v>154</v>
      </c>
      <c r="I8" s="2">
        <f t="shared" si="0"/>
        <v>2610000</v>
      </c>
      <c r="J8" s="8" t="str">
        <f t="shared" si="1"/>
        <v/>
      </c>
    </row>
    <row r="9" spans="2:10" x14ac:dyDescent="0.25">
      <c r="B9" s="7" t="s">
        <v>14</v>
      </c>
      <c r="C9" s="2" t="s">
        <v>20</v>
      </c>
      <c r="D9" s="2" t="s">
        <v>25</v>
      </c>
      <c r="E9" s="34">
        <v>25</v>
      </c>
      <c r="F9" s="25">
        <v>37800</v>
      </c>
      <c r="G9" s="22">
        <v>64</v>
      </c>
      <c r="H9" s="22">
        <v>106</v>
      </c>
      <c r="I9" s="2">
        <f t="shared" si="0"/>
        <v>2410000</v>
      </c>
      <c r="J9" s="8" t="str">
        <f t="shared" si="1"/>
        <v>핫팩증정</v>
      </c>
    </row>
    <row r="10" spans="2:10" x14ac:dyDescent="0.25">
      <c r="B10" s="7" t="s">
        <v>15</v>
      </c>
      <c r="C10" s="2" t="s">
        <v>20</v>
      </c>
      <c r="D10" s="2" t="s">
        <v>26</v>
      </c>
      <c r="E10" s="34">
        <v>50</v>
      </c>
      <c r="F10" s="25">
        <v>31500</v>
      </c>
      <c r="G10" s="22">
        <v>121</v>
      </c>
      <c r="H10" s="22">
        <v>79</v>
      </c>
      <c r="I10" s="2">
        <f t="shared" si="0"/>
        <v>3810000</v>
      </c>
      <c r="J10" s="8" t="str">
        <f t="shared" si="1"/>
        <v>양말증정</v>
      </c>
    </row>
    <row r="11" spans="2:10" x14ac:dyDescent="0.25">
      <c r="B11" s="7" t="s">
        <v>16</v>
      </c>
      <c r="C11" s="2" t="s">
        <v>18</v>
      </c>
      <c r="D11" s="2" t="s">
        <v>27</v>
      </c>
      <c r="E11" s="34">
        <v>20</v>
      </c>
      <c r="F11" s="25">
        <v>25000</v>
      </c>
      <c r="G11" s="22">
        <v>64</v>
      </c>
      <c r="H11" s="22">
        <v>136</v>
      </c>
      <c r="I11" s="2">
        <f t="shared" si="0"/>
        <v>1600000</v>
      </c>
      <c r="J11" s="8" t="str">
        <f t="shared" si="1"/>
        <v/>
      </c>
    </row>
    <row r="12" spans="2:10" ht="15" thickBot="1" x14ac:dyDescent="0.3">
      <c r="B12" s="9" t="s">
        <v>17</v>
      </c>
      <c r="C12" s="10" t="s">
        <v>19</v>
      </c>
      <c r="D12" s="10" t="s">
        <v>28</v>
      </c>
      <c r="E12" s="35">
        <v>60</v>
      </c>
      <c r="F12" s="26">
        <v>16900</v>
      </c>
      <c r="G12" s="23">
        <v>56</v>
      </c>
      <c r="H12" s="23">
        <v>144</v>
      </c>
      <c r="I12" s="10">
        <f t="shared" si="0"/>
        <v>940000</v>
      </c>
      <c r="J12" s="11" t="str">
        <f t="shared" si="1"/>
        <v/>
      </c>
    </row>
    <row r="13" spans="2:10" x14ac:dyDescent="0.25">
      <c r="B13" s="18" t="s">
        <v>29</v>
      </c>
      <c r="C13" s="13"/>
      <c r="D13" s="14"/>
      <c r="E13" s="5">
        <f>SUMIF(구분,"삼각티백",F5:F12)/COUNTIF(구분,"삼각티백")</f>
        <v>16600</v>
      </c>
      <c r="F13" s="19"/>
      <c r="G13" s="12" t="s">
        <v>31</v>
      </c>
      <c r="H13" s="13"/>
      <c r="I13" s="14"/>
      <c r="J13" s="6" t="str">
        <f>DMAX(B4:H12,G4,E4:E5)&amp;"EA"</f>
        <v>146EA</v>
      </c>
    </row>
    <row r="14" spans="2:10" ht="29.4" thickBot="1" x14ac:dyDescent="0.3">
      <c r="B14" s="15" t="s">
        <v>30</v>
      </c>
      <c r="C14" s="16"/>
      <c r="D14" s="17"/>
      <c r="E14" s="10">
        <f>SUMPRODUCT(F5:F12,G5:G12)</f>
        <v>18398400</v>
      </c>
      <c r="F14" s="20"/>
      <c r="G14" s="31" t="s">
        <v>0</v>
      </c>
      <c r="H14" s="10" t="s">
        <v>9</v>
      </c>
      <c r="I14" s="32" t="s">
        <v>4</v>
      </c>
      <c r="J14" s="11">
        <f>VLOOKUP(H14,B5:H12,5,0)</f>
        <v>26500</v>
      </c>
    </row>
  </sheetData>
  <mergeCells count="4">
    <mergeCell ref="G13:I13"/>
    <mergeCell ref="F13:F14"/>
    <mergeCell ref="B14:D14"/>
    <mergeCell ref="B13:D13"/>
  </mergeCells>
  <phoneticPr fontId="3" type="noConversion"/>
  <conditionalFormatting sqref="B5:J12">
    <cfRule type="expression" dxfId="4" priority="1">
      <formula>$F5&gt;=30000</formula>
    </cfRule>
  </conditionalFormatting>
  <dataValidations count="1">
    <dataValidation type="list" allowBlank="1" showInputMessage="1" showErrorMessage="1" sqref="H14" xr:uid="{BC5FACB0-C93F-4999-ABC0-D4F0DD40B1D1}">
      <formula1>$B$5:$B$12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F15E2-71E6-4A90-9AF3-D8C0E901B0D8}">
  <dimension ref="B1:H21"/>
  <sheetViews>
    <sheetView workbookViewId="0">
      <selection activeCell="B2" sqref="B2:H10"/>
    </sheetView>
  </sheetViews>
  <sheetFormatPr defaultRowHeight="14.4" x14ac:dyDescent="0.25"/>
  <cols>
    <col min="1" max="1" width="1.69921875" style="1" customWidth="1"/>
    <col min="2" max="2" width="12.59765625" style="1" customWidth="1"/>
    <col min="3" max="3" width="9.796875" style="1" customWidth="1"/>
    <col min="4" max="4" width="14" style="1" customWidth="1"/>
    <col min="5" max="5" width="9.3984375" style="1" bestFit="1" customWidth="1"/>
    <col min="6" max="6" width="10.09765625" style="1" customWidth="1"/>
    <col min="7" max="7" width="10.296875" style="1" customWidth="1"/>
    <col min="8" max="8" width="11.5" style="1" customWidth="1"/>
    <col min="9" max="16384" width="8.796875" style="1"/>
  </cols>
  <sheetData>
    <row r="1" spans="2:8" ht="15" thickBot="1" x14ac:dyDescent="0.3"/>
    <row r="2" spans="2:8" ht="29.4" thickBot="1" x14ac:dyDescent="0.3">
      <c r="B2" s="27" t="s">
        <v>0</v>
      </c>
      <c r="C2" s="28" t="s">
        <v>1</v>
      </c>
      <c r="D2" s="28" t="s">
        <v>2</v>
      </c>
      <c r="E2" s="28" t="s">
        <v>3</v>
      </c>
      <c r="F2" s="29" t="s">
        <v>4</v>
      </c>
      <c r="G2" s="29" t="s">
        <v>5</v>
      </c>
      <c r="H2" s="28" t="s">
        <v>6</v>
      </c>
    </row>
    <row r="3" spans="2:8" x14ac:dyDescent="0.25">
      <c r="B3" s="4" t="s">
        <v>10</v>
      </c>
      <c r="C3" s="5" t="s">
        <v>18</v>
      </c>
      <c r="D3" s="5" t="s">
        <v>21</v>
      </c>
      <c r="E3" s="33">
        <v>50</v>
      </c>
      <c r="F3" s="24">
        <v>26500</v>
      </c>
      <c r="G3" s="21">
        <v>135</v>
      </c>
      <c r="H3" s="21">
        <v>168</v>
      </c>
    </row>
    <row r="4" spans="2:8" x14ac:dyDescent="0.25">
      <c r="B4" s="7" t="s">
        <v>11</v>
      </c>
      <c r="C4" s="2" t="s">
        <v>19</v>
      </c>
      <c r="D4" s="2" t="s">
        <v>22</v>
      </c>
      <c r="E4" s="34">
        <v>20</v>
      </c>
      <c r="F4" s="25">
        <v>15000</v>
      </c>
      <c r="G4" s="22">
        <v>154</v>
      </c>
      <c r="H4" s="22">
        <v>46</v>
      </c>
    </row>
    <row r="5" spans="2:8" x14ac:dyDescent="0.25">
      <c r="B5" s="7" t="s">
        <v>12</v>
      </c>
      <c r="C5" s="2" t="s">
        <v>18</v>
      </c>
      <c r="D5" s="2" t="s">
        <v>23</v>
      </c>
      <c r="E5" s="34">
        <v>36</v>
      </c>
      <c r="F5" s="25">
        <v>16900</v>
      </c>
      <c r="G5" s="22">
        <v>71</v>
      </c>
      <c r="H5" s="22">
        <v>129</v>
      </c>
    </row>
    <row r="6" spans="2:8" x14ac:dyDescent="0.25">
      <c r="B6" s="7" t="s">
        <v>13</v>
      </c>
      <c r="C6" s="2" t="s">
        <v>19</v>
      </c>
      <c r="D6" s="2" t="s">
        <v>24</v>
      </c>
      <c r="E6" s="34">
        <v>50</v>
      </c>
      <c r="F6" s="25">
        <v>17900</v>
      </c>
      <c r="G6" s="22">
        <v>146</v>
      </c>
      <c r="H6" s="22">
        <v>154</v>
      </c>
    </row>
    <row r="7" spans="2:8" x14ac:dyDescent="0.25">
      <c r="B7" s="7" t="s">
        <v>14</v>
      </c>
      <c r="C7" s="2" t="s">
        <v>20</v>
      </c>
      <c r="D7" s="2" t="s">
        <v>25</v>
      </c>
      <c r="E7" s="34">
        <v>25</v>
      </c>
      <c r="F7" s="25">
        <v>37800</v>
      </c>
      <c r="G7" s="22">
        <v>64</v>
      </c>
      <c r="H7" s="22">
        <v>106</v>
      </c>
    </row>
    <row r="8" spans="2:8" x14ac:dyDescent="0.25">
      <c r="B8" s="7" t="s">
        <v>15</v>
      </c>
      <c r="C8" s="2" t="s">
        <v>20</v>
      </c>
      <c r="D8" s="2" t="s">
        <v>26</v>
      </c>
      <c r="E8" s="34">
        <v>50</v>
      </c>
      <c r="F8" s="25">
        <v>31500</v>
      </c>
      <c r="G8" s="22">
        <v>121</v>
      </c>
      <c r="H8" s="22">
        <v>79</v>
      </c>
    </row>
    <row r="9" spans="2:8" x14ac:dyDescent="0.25">
      <c r="B9" s="7" t="s">
        <v>16</v>
      </c>
      <c r="C9" s="2" t="s">
        <v>18</v>
      </c>
      <c r="D9" s="2" t="s">
        <v>27</v>
      </c>
      <c r="E9" s="34">
        <v>20</v>
      </c>
      <c r="F9" s="25">
        <v>25000</v>
      </c>
      <c r="G9" s="22">
        <v>64</v>
      </c>
      <c r="H9" s="22">
        <v>136</v>
      </c>
    </row>
    <row r="10" spans="2:8" x14ac:dyDescent="0.25">
      <c r="B10" s="36" t="s">
        <v>17</v>
      </c>
      <c r="C10" s="3" t="s">
        <v>19</v>
      </c>
      <c r="D10" s="3" t="s">
        <v>28</v>
      </c>
      <c r="E10" s="37">
        <v>60</v>
      </c>
      <c r="F10" s="38">
        <v>16900</v>
      </c>
      <c r="G10" s="39">
        <v>56</v>
      </c>
      <c r="H10" s="39">
        <v>144</v>
      </c>
    </row>
    <row r="11" spans="2:8" x14ac:dyDescent="0.25">
      <c r="B11" s="40" t="s">
        <v>32</v>
      </c>
      <c r="C11" s="40"/>
      <c r="D11" s="40"/>
      <c r="E11" s="40"/>
      <c r="F11" s="40"/>
      <c r="G11" s="40"/>
      <c r="H11" s="2">
        <f>DAVERAGE(B2:H10,G2,C2:C3)</f>
        <v>90</v>
      </c>
    </row>
    <row r="13" spans="2:8" ht="15" thickBot="1" x14ac:dyDescent="0.3"/>
    <row r="14" spans="2:8" ht="15" thickBot="1" x14ac:dyDescent="0.3">
      <c r="B14" s="27" t="s">
        <v>0</v>
      </c>
      <c r="C14" s="28" t="s">
        <v>6</v>
      </c>
    </row>
    <row r="15" spans="2:8" x14ac:dyDescent="0.25">
      <c r="B15" s="1" t="s">
        <v>33</v>
      </c>
    </row>
    <row r="16" spans="2:8" x14ac:dyDescent="0.25">
      <c r="C16" s="1" t="s">
        <v>34</v>
      </c>
    </row>
    <row r="17" spans="2:5" ht="15" thickBot="1" x14ac:dyDescent="0.3"/>
    <row r="18" spans="2:5" ht="29.4" thickBot="1" x14ac:dyDescent="0.3">
      <c r="B18" s="28" t="s">
        <v>2</v>
      </c>
      <c r="C18" s="28" t="s">
        <v>3</v>
      </c>
      <c r="D18" s="29" t="s">
        <v>4</v>
      </c>
      <c r="E18" s="28" t="s">
        <v>6</v>
      </c>
    </row>
    <row r="19" spans="2:5" x14ac:dyDescent="0.25">
      <c r="B19" s="2" t="s">
        <v>22</v>
      </c>
      <c r="C19" s="34">
        <v>20</v>
      </c>
      <c r="D19" s="25">
        <v>15000</v>
      </c>
      <c r="E19" s="22">
        <v>46</v>
      </c>
    </row>
    <row r="20" spans="2:5" x14ac:dyDescent="0.25">
      <c r="B20" s="2" t="s">
        <v>25</v>
      </c>
      <c r="C20" s="34">
        <v>25</v>
      </c>
      <c r="D20" s="25">
        <v>37800</v>
      </c>
      <c r="E20" s="22">
        <v>106</v>
      </c>
    </row>
    <row r="21" spans="2:5" x14ac:dyDescent="0.25">
      <c r="B21" s="2" t="s">
        <v>26</v>
      </c>
      <c r="C21" s="34">
        <v>50</v>
      </c>
      <c r="D21" s="25">
        <v>31500</v>
      </c>
      <c r="E21" s="22">
        <v>79</v>
      </c>
    </row>
  </sheetData>
  <mergeCells count="1">
    <mergeCell ref="B11:G11"/>
  </mergeCells>
  <phoneticPr fontId="3" type="noConversion"/>
  <conditionalFormatting sqref="B3:H10">
    <cfRule type="expression" dxfId="2" priority="1">
      <formula>$F3&gt;=30000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12AA-A621-4FF5-881E-3443AB57A122}">
  <dimension ref="B1:H18"/>
  <sheetViews>
    <sheetView workbookViewId="0">
      <selection activeCell="G15" sqref="G15"/>
    </sheetView>
  </sheetViews>
  <sheetFormatPr defaultRowHeight="14.4" x14ac:dyDescent="0.25"/>
  <cols>
    <col min="1" max="1" width="1.69921875" style="1" customWidth="1"/>
    <col min="2" max="2" width="10.19921875" style="1" customWidth="1"/>
    <col min="3" max="3" width="15.19921875" style="1" customWidth="1"/>
    <col min="4" max="4" width="14" style="1" customWidth="1"/>
    <col min="5" max="5" width="9.3984375" style="1" bestFit="1" customWidth="1"/>
    <col min="6" max="6" width="10.09765625" style="1" customWidth="1"/>
    <col min="7" max="7" width="10.296875" style="1" customWidth="1"/>
    <col min="8" max="8" width="11.5" style="1" customWidth="1"/>
    <col min="9" max="16384" width="8.796875" style="1"/>
  </cols>
  <sheetData>
    <row r="1" spans="2:8" ht="15" thickBot="1" x14ac:dyDescent="0.3"/>
    <row r="2" spans="2:8" ht="29.4" thickBot="1" x14ac:dyDescent="0.3">
      <c r="B2" s="27" t="s">
        <v>0</v>
      </c>
      <c r="C2" s="28" t="s">
        <v>1</v>
      </c>
      <c r="D2" s="28" t="s">
        <v>2</v>
      </c>
      <c r="E2" s="28" t="s">
        <v>3</v>
      </c>
      <c r="F2" s="29" t="s">
        <v>4</v>
      </c>
      <c r="G2" s="29" t="s">
        <v>5</v>
      </c>
      <c r="H2" s="28" t="s">
        <v>6</v>
      </c>
    </row>
    <row r="3" spans="2:8" x14ac:dyDescent="0.25">
      <c r="B3" s="4" t="s">
        <v>10</v>
      </c>
      <c r="C3" s="5" t="s">
        <v>18</v>
      </c>
      <c r="D3" s="5" t="s">
        <v>21</v>
      </c>
      <c r="E3" s="33">
        <v>50</v>
      </c>
      <c r="F3" s="24">
        <v>26500</v>
      </c>
      <c r="G3" s="21">
        <v>132</v>
      </c>
      <c r="H3" s="21">
        <v>168</v>
      </c>
    </row>
    <row r="4" spans="2:8" x14ac:dyDescent="0.25">
      <c r="B4" s="7" t="s">
        <v>12</v>
      </c>
      <c r="C4" s="2" t="s">
        <v>18</v>
      </c>
      <c r="D4" s="2" t="s">
        <v>23</v>
      </c>
      <c r="E4" s="34">
        <v>36</v>
      </c>
      <c r="F4" s="25">
        <v>16900</v>
      </c>
      <c r="G4" s="22">
        <v>71</v>
      </c>
      <c r="H4" s="22">
        <v>129</v>
      </c>
    </row>
    <row r="5" spans="2:8" x14ac:dyDescent="0.25">
      <c r="B5" s="7" t="s">
        <v>16</v>
      </c>
      <c r="C5" s="2" t="s">
        <v>18</v>
      </c>
      <c r="D5" s="2" t="s">
        <v>27</v>
      </c>
      <c r="E5" s="34">
        <v>20</v>
      </c>
      <c r="F5" s="25">
        <v>25000</v>
      </c>
      <c r="G5" s="22">
        <v>64</v>
      </c>
      <c r="H5" s="22">
        <v>136</v>
      </c>
    </row>
    <row r="6" spans="2:8" x14ac:dyDescent="0.25">
      <c r="B6" s="7"/>
      <c r="C6" s="41" t="s">
        <v>39</v>
      </c>
      <c r="D6" s="2"/>
      <c r="E6" s="34"/>
      <c r="F6" s="25"/>
      <c r="G6" s="22">
        <f>SUBTOTAL(1,G3:G5)</f>
        <v>89</v>
      </c>
      <c r="H6" s="22"/>
    </row>
    <row r="7" spans="2:8" x14ac:dyDescent="0.25">
      <c r="B7" s="7"/>
      <c r="C7" s="41" t="s">
        <v>35</v>
      </c>
      <c r="D7" s="2">
        <f>SUBTOTAL(3,D3:D5)</f>
        <v>3</v>
      </c>
      <c r="E7" s="34"/>
      <c r="F7" s="25"/>
      <c r="G7" s="22"/>
      <c r="H7" s="22"/>
    </row>
    <row r="8" spans="2:8" x14ac:dyDescent="0.25">
      <c r="B8" s="7" t="s">
        <v>11</v>
      </c>
      <c r="C8" s="2" t="s">
        <v>19</v>
      </c>
      <c r="D8" s="2" t="s">
        <v>22</v>
      </c>
      <c r="E8" s="34">
        <v>20</v>
      </c>
      <c r="F8" s="25">
        <v>15000</v>
      </c>
      <c r="G8" s="22">
        <v>154</v>
      </c>
      <c r="H8" s="22">
        <v>46</v>
      </c>
    </row>
    <row r="9" spans="2:8" x14ac:dyDescent="0.25">
      <c r="B9" s="7" t="s">
        <v>13</v>
      </c>
      <c r="C9" s="2" t="s">
        <v>19</v>
      </c>
      <c r="D9" s="2" t="s">
        <v>24</v>
      </c>
      <c r="E9" s="34">
        <v>50</v>
      </c>
      <c r="F9" s="25">
        <v>17900</v>
      </c>
      <c r="G9" s="22">
        <v>146</v>
      </c>
      <c r="H9" s="22">
        <v>154</v>
      </c>
    </row>
    <row r="10" spans="2:8" x14ac:dyDescent="0.25">
      <c r="B10" s="7" t="s">
        <v>17</v>
      </c>
      <c r="C10" s="2" t="s">
        <v>19</v>
      </c>
      <c r="D10" s="2" t="s">
        <v>28</v>
      </c>
      <c r="E10" s="34">
        <v>60</v>
      </c>
      <c r="F10" s="25">
        <v>16900</v>
      </c>
      <c r="G10" s="22">
        <v>56</v>
      </c>
      <c r="H10" s="22">
        <v>144</v>
      </c>
    </row>
    <row r="11" spans="2:8" x14ac:dyDescent="0.25">
      <c r="B11" s="7"/>
      <c r="C11" s="41" t="s">
        <v>40</v>
      </c>
      <c r="D11" s="2"/>
      <c r="E11" s="34"/>
      <c r="F11" s="25"/>
      <c r="G11" s="47">
        <f>SUBTOTAL(1,G8:G10)</f>
        <v>118.66666666666667</v>
      </c>
      <c r="H11" s="22"/>
    </row>
    <row r="12" spans="2:8" x14ac:dyDescent="0.25">
      <c r="B12" s="7"/>
      <c r="C12" s="41" t="s">
        <v>36</v>
      </c>
      <c r="D12" s="2">
        <f>SUBTOTAL(3,D8:D10)</f>
        <v>3</v>
      </c>
      <c r="E12" s="34"/>
      <c r="F12" s="25"/>
      <c r="G12" s="22"/>
      <c r="H12" s="22"/>
    </row>
    <row r="13" spans="2:8" x14ac:dyDescent="0.25">
      <c r="B13" s="7" t="s">
        <v>14</v>
      </c>
      <c r="C13" s="2" t="s">
        <v>20</v>
      </c>
      <c r="D13" s="2" t="s">
        <v>25</v>
      </c>
      <c r="E13" s="34">
        <v>25</v>
      </c>
      <c r="F13" s="25">
        <v>37800</v>
      </c>
      <c r="G13" s="22">
        <v>64</v>
      </c>
      <c r="H13" s="22">
        <v>106</v>
      </c>
    </row>
    <row r="14" spans="2:8" ht="15" thickBot="1" x14ac:dyDescent="0.3">
      <c r="B14" s="9" t="s">
        <v>15</v>
      </c>
      <c r="C14" s="10" t="s">
        <v>20</v>
      </c>
      <c r="D14" s="10" t="s">
        <v>26</v>
      </c>
      <c r="E14" s="35">
        <v>50</v>
      </c>
      <c r="F14" s="26">
        <v>31500</v>
      </c>
      <c r="G14" s="23">
        <v>121</v>
      </c>
      <c r="H14" s="23">
        <v>79</v>
      </c>
    </row>
    <row r="15" spans="2:8" x14ac:dyDescent="0.25">
      <c r="B15" s="42"/>
      <c r="C15" s="46" t="s">
        <v>41</v>
      </c>
      <c r="D15" s="42"/>
      <c r="E15" s="43"/>
      <c r="F15" s="44"/>
      <c r="G15" s="48">
        <f>SUBTOTAL(1,G13:G14)</f>
        <v>92.5</v>
      </c>
      <c r="H15" s="45"/>
    </row>
    <row r="16" spans="2:8" x14ac:dyDescent="0.25">
      <c r="B16" s="42"/>
      <c r="C16" s="46" t="s">
        <v>37</v>
      </c>
      <c r="D16" s="42">
        <f>SUBTOTAL(3,D13:D14)</f>
        <v>2</v>
      </c>
      <c r="E16" s="43"/>
      <c r="F16" s="44"/>
      <c r="G16" s="45"/>
      <c r="H16" s="45"/>
    </row>
    <row r="17" spans="2:8" x14ac:dyDescent="0.25">
      <c r="B17" s="42"/>
      <c r="C17" s="46" t="s">
        <v>42</v>
      </c>
      <c r="D17" s="42"/>
      <c r="E17" s="43"/>
      <c r="F17" s="44"/>
      <c r="G17" s="45">
        <f>SUBTOTAL(1,G3:G14)</f>
        <v>101</v>
      </c>
      <c r="H17" s="45"/>
    </row>
    <row r="18" spans="2:8" x14ac:dyDescent="0.25">
      <c r="B18" s="42"/>
      <c r="C18" s="46" t="s">
        <v>38</v>
      </c>
      <c r="D18" s="42">
        <f>SUBTOTAL(3,D3:D14)</f>
        <v>8</v>
      </c>
      <c r="E18" s="43"/>
      <c r="F18" s="44"/>
      <c r="G18" s="45"/>
      <c r="H18" s="45"/>
    </row>
  </sheetData>
  <sortState xmlns:xlrd2="http://schemas.microsoft.com/office/spreadsheetml/2017/richdata2" ref="B3:H14">
    <sortCondition descending="1" ref="C2:C14"/>
  </sortState>
  <phoneticPr fontId="3" type="noConversion"/>
  <conditionalFormatting sqref="B3:H18">
    <cfRule type="expression" dxfId="0" priority="1">
      <formula>$F3&gt;=30000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강윤영</dc:creator>
  <cp:lastModifiedBy>강윤영</cp:lastModifiedBy>
  <dcterms:created xsi:type="dcterms:W3CDTF">2026-07-01T06:18:46Z</dcterms:created>
  <dcterms:modified xsi:type="dcterms:W3CDTF">2026-07-01T07:03:15Z</dcterms:modified>
</cp:coreProperties>
</file>