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dh0\OneDrive\첨부 파일\문서\컴활 2급 실기\"/>
    </mc:Choice>
  </mc:AlternateContent>
  <xr:revisionPtr revIDLastSave="0" documentId="13_ncr:1_{F286B318-AAA2-4149-9DBD-88AC27D5790C}" xr6:coauthVersionLast="47" xr6:coauthVersionMax="47" xr10:uidLastSave="{00000000-0000-0000-0000-000000000000}"/>
  <bookViews>
    <workbookView xWindow="-108" yWindow="-108" windowWidth="23256" windowHeight="12456" activeTab="3" xr2:uid="{454C2710-479D-43CF-B081-445713A883DF}"/>
  </bookViews>
  <sheets>
    <sheet name="기본작업-1" sheetId="9" r:id="rId1"/>
    <sheet name="기본작업-2" sheetId="10" r:id="rId2"/>
    <sheet name="기본작업-3" sheetId="11" r:id="rId3"/>
    <sheet name="계산작업" sheetId="12" r:id="rId4"/>
    <sheet name="분석작업-1" sheetId="13" r:id="rId5"/>
    <sheet name="분석작업-2" sheetId="14" r:id="rId6"/>
    <sheet name="매크로작업" sheetId="15" r:id="rId7"/>
    <sheet name="차트작업" sheetId="16" r:id="rId8"/>
  </sheets>
  <definedNames>
    <definedName name="_xlnm._FilterDatabase" localSheetId="2" hidden="1">'기본작업-3'!$A$3:$G$18</definedName>
    <definedName name="_xleta.SUMIFS" hidden="1" xlm="1">#NAME?</definedName>
    <definedName name="_xlnm.Criteria" localSheetId="2">'기본작업-3'!$A$21:$B$23</definedName>
    <definedName name="_xlnm.Extract" localSheetId="2">'기본작업-3'!$A$26:$G$26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2" l="1"/>
  <c r="D39" i="12"/>
  <c r="J14" i="12"/>
  <c r="J15" i="12"/>
  <c r="J16" i="12"/>
  <c r="J17" i="12"/>
  <c r="J18" i="12"/>
  <c r="J19" i="12"/>
  <c r="J20" i="12"/>
  <c r="J13" i="12"/>
  <c r="D23" i="12"/>
  <c r="H5" i="12"/>
  <c r="H6" i="12"/>
  <c r="H7" i="12"/>
  <c r="H8" i="12"/>
  <c r="H9" i="12"/>
  <c r="H4" i="12"/>
  <c r="D4" i="12"/>
  <c r="D5" i="12"/>
  <c r="D6" i="12"/>
  <c r="D7" i="12"/>
  <c r="D8" i="12"/>
  <c r="D9" i="12"/>
  <c r="D3" i="12"/>
  <c r="E5" i="15"/>
  <c r="E6" i="15"/>
  <c r="E7" i="15"/>
  <c r="E8" i="15"/>
  <c r="E9" i="15"/>
  <c r="E10" i="15"/>
  <c r="E11" i="15"/>
  <c r="E4" i="15"/>
  <c r="G20" i="13"/>
  <c r="F20" i="13"/>
  <c r="E20" i="13"/>
  <c r="D20" i="13"/>
  <c r="G14" i="13"/>
  <c r="F14" i="13"/>
  <c r="E14" i="13"/>
  <c r="D14" i="13"/>
  <c r="G8" i="13"/>
  <c r="F8" i="13"/>
  <c r="E8" i="13"/>
  <c r="D8" i="13"/>
  <c r="H18" i="13"/>
  <c r="H12" i="13"/>
  <c r="H6" i="13"/>
  <c r="H17" i="13"/>
  <c r="H11" i="13"/>
  <c r="H16" i="13"/>
  <c r="H5" i="13"/>
  <c r="H7" i="13" s="1"/>
  <c r="H10" i="13"/>
  <c r="H13" i="13" s="1"/>
  <c r="H4" i="13"/>
  <c r="H21" i="13" s="1"/>
  <c r="H9" i="13"/>
  <c r="H15" i="13"/>
  <c r="H19" i="13" s="1"/>
  <c r="F22" i="13" l="1"/>
  <c r="D22" i="13"/>
  <c r="E22" i="13"/>
  <c r="G22" i="13"/>
</calcChain>
</file>

<file path=xl/sharedStrings.xml><?xml version="1.0" encoding="utf-8"?>
<sst xmlns="http://schemas.openxmlformats.org/spreadsheetml/2006/main" count="394" uniqueCount="243">
  <si>
    <t>상공홈쇼핑 3월 판매현황</t>
    <phoneticPr fontId="1" type="noConversion"/>
  </si>
  <si>
    <t>사원명</t>
  </si>
  <si>
    <t>직위</t>
  </si>
  <si>
    <t>분기</t>
  </si>
  <si>
    <t>합계</t>
  </si>
  <si>
    <t>판매총액</t>
  </si>
  <si>
    <t>1분기</t>
  </si>
  <si>
    <t>2분기</t>
  </si>
  <si>
    <t>3분기</t>
  </si>
  <si>
    <t>4분기</t>
  </si>
  <si>
    <t>남유진</t>
  </si>
  <si>
    <t>과장</t>
  </si>
  <si>
    <t>손규창</t>
  </si>
  <si>
    <t>이보성</t>
  </si>
  <si>
    <t>대리</t>
  </si>
  <si>
    <t>전희수</t>
  </si>
  <si>
    <t>박민철</t>
  </si>
  <si>
    <t>권준헌</t>
  </si>
  <si>
    <t>유찬영</t>
  </si>
  <si>
    <t>사원</t>
  </si>
  <si>
    <t>노세진</t>
  </si>
  <si>
    <t>안상욱</t>
  </si>
  <si>
    <t>우명주</t>
  </si>
  <si>
    <t>사원별 인사 관리 현황</t>
    <phoneticPr fontId="1" type="noConversion"/>
  </si>
  <si>
    <t>사원코드</t>
  </si>
  <si>
    <t>성별</t>
  </si>
  <si>
    <t>부서명</t>
  </si>
  <si>
    <t>호봉</t>
  </si>
  <si>
    <t>급여</t>
  </si>
  <si>
    <t>SG-1001</t>
  </si>
  <si>
    <t>남종민</t>
  </si>
  <si>
    <t>남</t>
  </si>
  <si>
    <t>생산부</t>
  </si>
  <si>
    <t>부장</t>
  </si>
  <si>
    <t>SG-1002</t>
  </si>
  <si>
    <t>김유진</t>
  </si>
  <si>
    <t>여</t>
  </si>
  <si>
    <t>SG-1003</t>
  </si>
  <si>
    <t>이정우</t>
  </si>
  <si>
    <t>SG-1004</t>
  </si>
  <si>
    <t>박찬호</t>
  </si>
  <si>
    <t>SG-1005</t>
  </si>
  <si>
    <t>이채영</t>
  </si>
  <si>
    <t>SG-1006</t>
  </si>
  <si>
    <t>조제성</t>
  </si>
  <si>
    <t>영업부</t>
  </si>
  <si>
    <t>SG-1007</t>
  </si>
  <si>
    <t>한소희</t>
  </si>
  <si>
    <t>SG-1008</t>
  </si>
  <si>
    <t>고선정</t>
  </si>
  <si>
    <t>SG-1009</t>
  </si>
  <si>
    <t>정민호</t>
  </si>
  <si>
    <t>SG-1010</t>
  </si>
  <si>
    <t>신수영</t>
  </si>
  <si>
    <t>SG-1011</t>
  </si>
  <si>
    <t>최경민</t>
  </si>
  <si>
    <t>총무부</t>
  </si>
  <si>
    <t>SG-1012</t>
  </si>
  <si>
    <t>최미연</t>
  </si>
  <si>
    <t>SG-1013</t>
  </si>
  <si>
    <t>손성준</t>
  </si>
  <si>
    <t>SG-1014</t>
  </si>
  <si>
    <t>김준용</t>
  </si>
  <si>
    <t>SG-1015</t>
  </si>
  <si>
    <t>이보현</t>
  </si>
  <si>
    <t>[표1]</t>
  </si>
  <si>
    <t>사내 하프 마라톤</t>
  </si>
  <si>
    <t>[표2]</t>
  </si>
  <si>
    <t>상공클럽 가입 현황</t>
  </si>
  <si>
    <t>참가번호</t>
  </si>
  <si>
    <t>선수명</t>
  </si>
  <si>
    <t>기록</t>
  </si>
  <si>
    <t>순위</t>
  </si>
  <si>
    <t>이종혁</t>
  </si>
  <si>
    <t>회원명</t>
  </si>
  <si>
    <t>가입일</t>
  </si>
  <si>
    <t>등급</t>
  </si>
  <si>
    <t>박준형</t>
  </si>
  <si>
    <t>이연희</t>
  </si>
  <si>
    <t>김희재</t>
  </si>
  <si>
    <t>박장훈</t>
  </si>
  <si>
    <t>김한순</t>
  </si>
  <si>
    <t>강동엽</t>
  </si>
  <si>
    <t>고회식</t>
  </si>
  <si>
    <t>유승희</t>
  </si>
  <si>
    <t>지승대</t>
  </si>
  <si>
    <t>황진주</t>
  </si>
  <si>
    <t>박해수</t>
  </si>
  <si>
    <t>어수한</t>
  </si>
  <si>
    <t>[표3]</t>
  </si>
  <si>
    <t>사원 판매 현황</t>
  </si>
  <si>
    <t>[표4]</t>
  </si>
  <si>
    <t>사원 평가 현황</t>
  </si>
  <si>
    <t>지점</t>
  </si>
  <si>
    <t>수량</t>
  </si>
  <si>
    <t>판매금액</t>
  </si>
  <si>
    <t>업무능력</t>
  </si>
  <si>
    <t>대인관계</t>
  </si>
  <si>
    <t>회화능력</t>
  </si>
  <si>
    <t>평가</t>
  </si>
  <si>
    <t>이세훈</t>
  </si>
  <si>
    <t>북부</t>
  </si>
  <si>
    <t>강수진</t>
  </si>
  <si>
    <t>한범준</t>
  </si>
  <si>
    <t>남부</t>
  </si>
  <si>
    <t>최성욱</t>
  </si>
  <si>
    <t>신솔지</t>
  </si>
  <si>
    <t>고혜란</t>
  </si>
  <si>
    <t>권지애</t>
  </si>
  <si>
    <t>김은주</t>
  </si>
  <si>
    <t>오세민</t>
  </si>
  <si>
    <t>이경원</t>
  </si>
  <si>
    <t>조현우</t>
  </si>
  <si>
    <t>임선호</t>
  </si>
  <si>
    <t>이명복</t>
  </si>
  <si>
    <t>김상욱</t>
  </si>
  <si>
    <t>권지향</t>
  </si>
  <si>
    <t>이상희</t>
  </si>
  <si>
    <t>평균판매금액</t>
  </si>
  <si>
    <t>&lt;평가기준표&gt;</t>
  </si>
  <si>
    <t>점수</t>
  </si>
  <si>
    <t>미흡</t>
  </si>
  <si>
    <t>보통</t>
  </si>
  <si>
    <t>양호</t>
  </si>
  <si>
    <t>우수</t>
  </si>
  <si>
    <t>[표5]</t>
  </si>
  <si>
    <t>화장품 판매 현황</t>
  </si>
  <si>
    <t>제품ID</t>
  </si>
  <si>
    <t>제조국</t>
  </si>
  <si>
    <t>분류</t>
  </si>
  <si>
    <t>판매량</t>
  </si>
  <si>
    <t>매출액</t>
  </si>
  <si>
    <t>A293</t>
  </si>
  <si>
    <t>프랑스</t>
  </si>
  <si>
    <t>남성</t>
  </si>
  <si>
    <t>S351</t>
  </si>
  <si>
    <t>미국</t>
  </si>
  <si>
    <t>여성</t>
  </si>
  <si>
    <t>D687</t>
  </si>
  <si>
    <t>캐나다</t>
  </si>
  <si>
    <t>K902</t>
  </si>
  <si>
    <t>B325</t>
  </si>
  <si>
    <t>C674</t>
  </si>
  <si>
    <t>M110</t>
  </si>
  <si>
    <t>P728</t>
  </si>
  <si>
    <t>H594</t>
  </si>
  <si>
    <t>남성</t>
    <phoneticPr fontId="1" type="noConversion"/>
  </si>
  <si>
    <t>판매량합계</t>
  </si>
  <si>
    <t>매출액합계</t>
  </si>
  <si>
    <t>한국대학교 성적 현황</t>
    <phoneticPr fontId="1" type="noConversion"/>
  </si>
  <si>
    <t>학번</t>
  </si>
  <si>
    <t>학과</t>
  </si>
  <si>
    <t>성명</t>
  </si>
  <si>
    <t>중간</t>
  </si>
  <si>
    <t>기말</t>
  </si>
  <si>
    <t>과제</t>
  </si>
  <si>
    <t>출석</t>
  </si>
  <si>
    <t>총점</t>
  </si>
  <si>
    <t>정보처리과</t>
  </si>
  <si>
    <t>안은경</t>
  </si>
  <si>
    <t>생명과학과</t>
  </si>
  <si>
    <t>안상윤</t>
  </si>
  <si>
    <t>물리학과</t>
  </si>
  <si>
    <t>박정수</t>
  </si>
  <si>
    <t>김한율</t>
  </si>
  <si>
    <t>장시현</t>
  </si>
  <si>
    <t>김은소</t>
  </si>
  <si>
    <t>허주한</t>
  </si>
  <si>
    <t>손민한</t>
  </si>
  <si>
    <t>백재우</t>
  </si>
  <si>
    <t>서하은</t>
  </si>
  <si>
    <t>한현일</t>
  </si>
  <si>
    <t>[표1] 서울 판매실적</t>
  </si>
  <si>
    <t>제품</t>
  </si>
  <si>
    <t>키보드</t>
  </si>
  <si>
    <t>마우스</t>
  </si>
  <si>
    <t>프린터</t>
  </si>
  <si>
    <t>스캐너</t>
  </si>
  <si>
    <t>[표2] 광주 판매실적</t>
  </si>
  <si>
    <t>[표4] 2020년 판매실적 평균</t>
  </si>
  <si>
    <t>[표3] 부산 판매실적</t>
  </si>
  <si>
    <t>전기요금 사용량</t>
    <phoneticPr fontId="1" type="noConversion"/>
  </si>
  <si>
    <t>사용자명</t>
  </si>
  <si>
    <t>사용량</t>
  </si>
  <si>
    <t>사용요금</t>
  </si>
  <si>
    <t>세금</t>
  </si>
  <si>
    <t>총요금</t>
  </si>
  <si>
    <t>김민서</t>
  </si>
  <si>
    <t>박동준</t>
  </si>
  <si>
    <t>조경원</t>
  </si>
  <si>
    <t>유은정</t>
  </si>
  <si>
    <t>은행별 예금현황</t>
    <phoneticPr fontId="1" type="noConversion"/>
  </si>
  <si>
    <t>은행</t>
  </si>
  <si>
    <t>보통예금</t>
  </si>
  <si>
    <t>정기예금</t>
  </si>
  <si>
    <t>주택예금</t>
  </si>
  <si>
    <t>기타수신</t>
  </si>
  <si>
    <t>상공은행</t>
  </si>
  <si>
    <t>한신은행</t>
  </si>
  <si>
    <t>유성은행</t>
  </si>
  <si>
    <t>대한은행</t>
  </si>
  <si>
    <t>튼튼은행</t>
  </si>
  <si>
    <t>믿음은행</t>
  </si>
  <si>
    <t>♣사원별 제품 판매 현황♣</t>
    <phoneticPr fontId="1" type="noConversion"/>
  </si>
  <si>
    <t>직위</t>
    <phoneticPr fontId="1" type="noConversion"/>
  </si>
  <si>
    <t>부장</t>
    <phoneticPr fontId="1" type="noConversion"/>
  </si>
  <si>
    <t>급여</t>
    <phoneticPr fontId="1" type="noConversion"/>
  </si>
  <si>
    <t>&lt;2500000</t>
    <phoneticPr fontId="1" type="noConversion"/>
  </si>
  <si>
    <t>물리학과 평균</t>
  </si>
  <si>
    <t>생명과학과 평균</t>
  </si>
  <si>
    <t>정보처리과 평균</t>
  </si>
  <si>
    <t>전체 평균</t>
  </si>
  <si>
    <t>물리학과 최대</t>
  </si>
  <si>
    <t>생명과학과 최대</t>
  </si>
  <si>
    <t>정보처리과 최대</t>
  </si>
  <si>
    <t>전체 최대값</t>
  </si>
  <si>
    <t>지점</t>
    <phoneticPr fontId="1" type="noConversion"/>
  </si>
  <si>
    <t>남부</t>
    <phoneticPr fontId="1" type="noConversion"/>
  </si>
  <si>
    <t>구분</t>
    <phoneticPr fontId="1" type="noConversion"/>
  </si>
  <si>
    <t>상품코드</t>
    <phoneticPr fontId="1" type="noConversion"/>
  </si>
  <si>
    <t>상품명</t>
    <phoneticPr fontId="1" type="noConversion"/>
  </si>
  <si>
    <t>방송요일</t>
    <phoneticPr fontId="1" type="noConversion"/>
  </si>
  <si>
    <t>판매가</t>
    <phoneticPr fontId="1" type="noConversion"/>
  </si>
  <si>
    <t>판매량</t>
    <phoneticPr fontId="1" type="noConversion"/>
  </si>
  <si>
    <t>건강식품</t>
    <phoneticPr fontId="1" type="noConversion"/>
  </si>
  <si>
    <t>렌탈</t>
    <phoneticPr fontId="1" type="noConversion"/>
  </si>
  <si>
    <t>화장품</t>
    <phoneticPr fontId="1" type="noConversion"/>
  </si>
  <si>
    <t>we-120</t>
    <phoneticPr fontId="1" type="noConversion"/>
  </si>
  <si>
    <t>we-494</t>
    <phoneticPr fontId="1" type="noConversion"/>
  </si>
  <si>
    <t>rt-082</t>
    <phoneticPr fontId="1" type="noConversion"/>
  </si>
  <si>
    <t>rt-967</t>
    <phoneticPr fontId="1" type="noConversion"/>
  </si>
  <si>
    <t>bu-756</t>
    <phoneticPr fontId="1" type="noConversion"/>
  </si>
  <si>
    <t>bu-342</t>
    <phoneticPr fontId="1" type="noConversion"/>
  </si>
  <si>
    <t>클리어아이</t>
    <phoneticPr fontId="1" type="noConversion"/>
  </si>
  <si>
    <t>튼튼홍삼</t>
    <phoneticPr fontId="1" type="noConversion"/>
  </si>
  <si>
    <t>코코정수기</t>
    <phoneticPr fontId="1" type="noConversion"/>
  </si>
  <si>
    <t>에어청정기</t>
    <phoneticPr fontId="1" type="noConversion"/>
  </si>
  <si>
    <t>진수분크림</t>
    <phoneticPr fontId="1" type="noConversion"/>
  </si>
  <si>
    <t>블랙쿠션</t>
    <phoneticPr fontId="1" type="noConversion"/>
  </si>
  <si>
    <t>월요일</t>
    <phoneticPr fontId="1" type="noConversion"/>
  </si>
  <si>
    <t>수요일</t>
    <phoneticPr fontId="1" type="noConversion"/>
  </si>
  <si>
    <t>금요일</t>
    <phoneticPr fontId="1" type="noConversion"/>
  </si>
  <si>
    <t>토요일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</si>
</sst>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#,##0&quot;원&quot;"/>
    <numFmt numFmtId="180" formatCode="&quot;₩&quot;#,##0_);[Red]\(&quot;₩&quot;#,##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/>
      <sz val="18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2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1" xfId="2" applyBorder="1" applyAlignment="1">
      <alignment horizontal="center" vertical="center"/>
    </xf>
    <xf numFmtId="0" fontId="8" fillId="3" borderId="1" xfId="2" applyBorder="1" applyAlignment="1">
      <alignment horizontal="center" vertical="center"/>
    </xf>
    <xf numFmtId="0" fontId="8" fillId="3" borderId="5" xfId="2" applyBorder="1" applyAlignment="1">
      <alignment horizontal="center" vertical="center"/>
    </xf>
    <xf numFmtId="0" fontId="8" fillId="3" borderId="6" xfId="2" applyBorder="1" applyAlignment="1">
      <alignment horizontal="center" vertical="center"/>
    </xf>
    <xf numFmtId="0" fontId="8" fillId="3" borderId="7" xfId="2" applyBorder="1" applyAlignment="1">
      <alignment horizontal="center" vertical="center"/>
    </xf>
    <xf numFmtId="0" fontId="8" fillId="3" borderId="8" xfId="2" applyBorder="1" applyAlignment="1">
      <alignment horizontal="center" vertical="center"/>
    </xf>
    <xf numFmtId="0" fontId="8" fillId="3" borderId="9" xfId="2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180" fontId="0" fillId="0" borderId="1" xfId="0" applyNumberFormat="1" applyBorder="1">
      <alignment vertical="center"/>
    </xf>
  </cellXfs>
  <cellStyles count="3">
    <cellStyle name="강조색4" xfId="2" builtinId="41"/>
    <cellStyle name="쉼표 [0]" xfId="1" builtinId="6"/>
    <cellStyle name="표준" xfId="0" builtinId="0"/>
  </cellStyles>
  <dxfs count="12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보통</a:t>
            </a:r>
            <a:r>
              <a:rPr lang="en-US" altLang="ko-KR"/>
              <a:t>/</a:t>
            </a:r>
            <a:r>
              <a:rPr lang="ko-KR" altLang="en-US"/>
              <a:t>주택예금현황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보통예금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상공은행</c:v>
                </c:pt>
                <c:pt idx="1">
                  <c:v>한신은행</c:v>
                </c:pt>
                <c:pt idx="2">
                  <c:v>유성은행</c:v>
                </c:pt>
                <c:pt idx="3">
                  <c:v>대한은행</c:v>
                </c:pt>
                <c:pt idx="4">
                  <c:v>튼튼은행</c:v>
                </c:pt>
                <c:pt idx="5">
                  <c:v>믿음은행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2850000</c:v>
                </c:pt>
                <c:pt idx="1">
                  <c:v>3654500</c:v>
                </c:pt>
                <c:pt idx="2">
                  <c:v>3108400</c:v>
                </c:pt>
                <c:pt idx="3">
                  <c:v>3422300</c:v>
                </c:pt>
                <c:pt idx="4">
                  <c:v>3289000</c:v>
                </c:pt>
                <c:pt idx="5">
                  <c:v>3488400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6-47DE-9789-DCF129A534FD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주택예금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상공은행</c:v>
                </c:pt>
                <c:pt idx="1">
                  <c:v>한신은행</c:v>
                </c:pt>
                <c:pt idx="2">
                  <c:v>유성은행</c:v>
                </c:pt>
                <c:pt idx="3">
                  <c:v>대한은행</c:v>
                </c:pt>
                <c:pt idx="4">
                  <c:v>튼튼은행</c:v>
                </c:pt>
                <c:pt idx="5">
                  <c:v>믿음은행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3845780</c:v>
                </c:pt>
                <c:pt idx="1">
                  <c:v>4581250</c:v>
                </c:pt>
                <c:pt idx="2">
                  <c:v>4215700</c:v>
                </c:pt>
                <c:pt idx="3">
                  <c:v>4614936</c:v>
                </c:pt>
                <c:pt idx="4">
                  <c:v>4123100</c:v>
                </c:pt>
                <c:pt idx="5">
                  <c:v>4307200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96-47DE-9789-DCF129A5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2232143"/>
        <c:axId val="792238863"/>
      </c:barChart>
      <c:catAx>
        <c:axId val="792232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92238863"/>
        <c:crosses val="autoZero"/>
        <c:auto val="1"/>
        <c:lblAlgn val="ctr"/>
        <c:lblOffset val="100"/>
        <c:noMultiLvlLbl val="0"/>
      </c:catAx>
      <c:valAx>
        <c:axId val="792238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92232143"/>
        <c:crosses val="autoZero"/>
        <c:crossBetween val="between"/>
        <c:majorUnit val="1000000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총요금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833EF6F2-AC3F-E5FB-B382-81C764BD270A}"/>
            </a:ext>
          </a:extLst>
        </xdr:cNvPr>
        <xdr:cNvSpPr/>
      </xdr:nvSpPr>
      <xdr:spPr>
        <a:xfrm>
          <a:off x="4198620" y="487680"/>
          <a:ext cx="134112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총요금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411480</xdr:colOff>
          <xdr:row>7</xdr:row>
          <xdr:rowOff>76200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44F2915-6781-4DB3-8914-ABBCFC383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E80872-BFE4-49E6-A20E-C8BED3F6B938}" name="표1" displayName="표1" ref="A3:H22" totalsRowShown="0" headerRowDxfId="0" dataDxfId="1" headerRowBorderDxfId="10" tableBorderDxfId="11">
  <autoFilter ref="A3:H22" xr:uid="{77E80872-BFE4-49E6-A20E-C8BED3F6B938}"/>
  <tableColumns count="8">
    <tableColumn id="1" xr3:uid="{B935F47D-A357-41C5-BC33-CD866F0E31CD}" name="학번" dataDxfId="9"/>
    <tableColumn id="2" xr3:uid="{A2E32C86-B2C5-4BE9-B95E-E540D0CD7149}" name="학과" dataDxfId="8"/>
    <tableColumn id="3" xr3:uid="{7BB04B57-F3A2-498F-96E0-C0E2041111E6}" name="성명" dataDxfId="7"/>
    <tableColumn id="4" xr3:uid="{8B7F2266-EA04-4D5C-B8C2-9E74C9A7BD42}" name="중간" dataDxfId="6"/>
    <tableColumn id="5" xr3:uid="{929DB911-8806-4189-9BE1-C7CE28152117}" name="기말" dataDxfId="5"/>
    <tableColumn id="6" xr3:uid="{A57294C8-70D0-4470-84DB-84EF5F8396C3}" name="과제" dataDxfId="4"/>
    <tableColumn id="7" xr3:uid="{47ACED0A-6B16-4084-9E7D-170743E3F1E0}" name="출석" dataDxfId="3"/>
    <tableColumn id="8" xr3:uid="{8CAD590C-B278-4021-98F3-CF97B2F542C3}" name="총점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ECD3-B609-44CF-AA68-18C86B39E069}">
  <dimension ref="A1:F9"/>
  <sheetViews>
    <sheetView workbookViewId="0">
      <selection activeCell="C12" sqref="C12"/>
    </sheetView>
  </sheetViews>
  <sheetFormatPr defaultRowHeight="17.399999999999999" x14ac:dyDescent="0.4"/>
  <cols>
    <col min="3" max="3" width="10.3984375" bestFit="1" customWidth="1"/>
  </cols>
  <sheetData>
    <row r="1" spans="1:6" x14ac:dyDescent="0.4">
      <c r="A1" t="s">
        <v>0</v>
      </c>
    </row>
    <row r="3" spans="1:6" x14ac:dyDescent="0.4">
      <c r="A3" s="1" t="s">
        <v>218</v>
      </c>
      <c r="B3" s="1" t="s">
        <v>219</v>
      </c>
      <c r="C3" s="1" t="s">
        <v>220</v>
      </c>
      <c r="D3" s="1" t="s">
        <v>221</v>
      </c>
      <c r="E3" s="1" t="s">
        <v>222</v>
      </c>
      <c r="F3" s="1" t="s">
        <v>223</v>
      </c>
    </row>
    <row r="4" spans="1:6" x14ac:dyDescent="0.4">
      <c r="A4" s="1" t="s">
        <v>224</v>
      </c>
      <c r="B4" s="1" t="s">
        <v>227</v>
      </c>
      <c r="C4" s="1" t="s">
        <v>233</v>
      </c>
      <c r="D4" s="1" t="s">
        <v>239</v>
      </c>
      <c r="E4" s="2">
        <v>55000</v>
      </c>
      <c r="F4" s="2">
        <v>1500</v>
      </c>
    </row>
    <row r="5" spans="1:6" x14ac:dyDescent="0.4">
      <c r="A5" s="1" t="s">
        <v>224</v>
      </c>
      <c r="B5" s="1" t="s">
        <v>228</v>
      </c>
      <c r="C5" s="1" t="s">
        <v>234</v>
      </c>
      <c r="D5" s="1" t="s">
        <v>240</v>
      </c>
      <c r="E5" s="2">
        <v>75000</v>
      </c>
      <c r="F5" s="2">
        <v>1000</v>
      </c>
    </row>
    <row r="6" spans="1:6" x14ac:dyDescent="0.4">
      <c r="A6" s="1" t="s">
        <v>225</v>
      </c>
      <c r="B6" s="1" t="s">
        <v>229</v>
      </c>
      <c r="C6" s="1" t="s">
        <v>235</v>
      </c>
      <c r="D6" s="1" t="s">
        <v>240</v>
      </c>
      <c r="E6" s="2">
        <v>25000</v>
      </c>
      <c r="F6" s="2">
        <v>980</v>
      </c>
    </row>
    <row r="7" spans="1:6" x14ac:dyDescent="0.4">
      <c r="A7" s="1" t="s">
        <v>225</v>
      </c>
      <c r="B7" s="1" t="s">
        <v>230</v>
      </c>
      <c r="C7" s="1" t="s">
        <v>236</v>
      </c>
      <c r="D7" s="1" t="s">
        <v>241</v>
      </c>
      <c r="E7" s="2">
        <v>19000</v>
      </c>
      <c r="F7" s="2">
        <v>880</v>
      </c>
    </row>
    <row r="8" spans="1:6" x14ac:dyDescent="0.4">
      <c r="A8" s="1" t="s">
        <v>226</v>
      </c>
      <c r="B8" s="1" t="s">
        <v>231</v>
      </c>
      <c r="C8" s="1" t="s">
        <v>237</v>
      </c>
      <c r="D8" s="1" t="s">
        <v>242</v>
      </c>
      <c r="E8" s="2">
        <v>25000</v>
      </c>
      <c r="F8" s="2">
        <v>1380</v>
      </c>
    </row>
    <row r="9" spans="1:6" x14ac:dyDescent="0.4">
      <c r="A9" s="1" t="s">
        <v>226</v>
      </c>
      <c r="B9" s="1" t="s">
        <v>232</v>
      </c>
      <c r="C9" s="1" t="s">
        <v>238</v>
      </c>
      <c r="D9" s="1" t="s">
        <v>242</v>
      </c>
      <c r="E9" s="2">
        <v>30000</v>
      </c>
      <c r="F9" s="2">
        <v>1460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EA5E-36E8-4959-9545-DF9CBB8AE4E0}">
  <dimension ref="A1:H14"/>
  <sheetViews>
    <sheetView workbookViewId="0">
      <selection activeCell="A3" sqref="A3:H14"/>
    </sheetView>
  </sheetViews>
  <sheetFormatPr defaultRowHeight="17.399999999999999" x14ac:dyDescent="0.4"/>
  <cols>
    <col min="8" max="8" width="12.19921875" bestFit="1" customWidth="1"/>
  </cols>
  <sheetData>
    <row r="1" spans="1:8" ht="22.2" x14ac:dyDescent="0.4">
      <c r="A1" s="19" t="s">
        <v>203</v>
      </c>
      <c r="B1" s="19"/>
      <c r="C1" s="19"/>
      <c r="D1" s="19"/>
      <c r="E1" s="19"/>
      <c r="F1" s="19"/>
      <c r="G1" s="19"/>
      <c r="H1" s="19"/>
    </row>
    <row r="2" spans="1:8" ht="18" thickBot="1" x14ac:dyDescent="0.45"/>
    <row r="3" spans="1:8" x14ac:dyDescent="0.4">
      <c r="A3" s="22" t="s">
        <v>1</v>
      </c>
      <c r="B3" s="23" t="s">
        <v>2</v>
      </c>
      <c r="C3" s="23" t="s">
        <v>3</v>
      </c>
      <c r="D3" s="23"/>
      <c r="E3" s="23"/>
      <c r="F3" s="23"/>
      <c r="G3" s="23" t="s">
        <v>4</v>
      </c>
      <c r="H3" s="24" t="s">
        <v>5</v>
      </c>
    </row>
    <row r="4" spans="1:8" x14ac:dyDescent="0.4">
      <c r="A4" s="25"/>
      <c r="B4" s="20"/>
      <c r="C4" s="21" t="s">
        <v>6</v>
      </c>
      <c r="D4" s="21" t="s">
        <v>7</v>
      </c>
      <c r="E4" s="21" t="s">
        <v>8</v>
      </c>
      <c r="F4" s="21" t="s">
        <v>9</v>
      </c>
      <c r="G4" s="20"/>
      <c r="H4" s="26"/>
    </row>
    <row r="5" spans="1:8" x14ac:dyDescent="0.4">
      <c r="A5" s="27" t="s">
        <v>10</v>
      </c>
      <c r="B5" s="3" t="s">
        <v>11</v>
      </c>
      <c r="C5" s="3">
        <v>193</v>
      </c>
      <c r="D5" s="3">
        <v>154</v>
      </c>
      <c r="E5" s="3">
        <v>269</v>
      </c>
      <c r="F5" s="3">
        <v>227</v>
      </c>
      <c r="G5" s="3">
        <v>843</v>
      </c>
      <c r="H5" s="28">
        <v>33720000</v>
      </c>
    </row>
    <row r="6" spans="1:8" x14ac:dyDescent="0.4">
      <c r="A6" s="27" t="s">
        <v>12</v>
      </c>
      <c r="B6" s="3" t="s">
        <v>11</v>
      </c>
      <c r="C6" s="3">
        <v>143</v>
      </c>
      <c r="D6" s="3">
        <v>191</v>
      </c>
      <c r="E6" s="3">
        <v>205</v>
      </c>
      <c r="F6" s="3">
        <v>201</v>
      </c>
      <c r="G6" s="3">
        <v>740</v>
      </c>
      <c r="H6" s="28">
        <v>29600000</v>
      </c>
    </row>
    <row r="7" spans="1:8" x14ac:dyDescent="0.4">
      <c r="A7" s="27" t="s">
        <v>13</v>
      </c>
      <c r="B7" s="3" t="s">
        <v>14</v>
      </c>
      <c r="C7" s="3">
        <v>231</v>
      </c>
      <c r="D7" s="3">
        <v>277</v>
      </c>
      <c r="E7" s="3">
        <v>204</v>
      </c>
      <c r="F7" s="3">
        <v>249</v>
      </c>
      <c r="G7" s="3">
        <v>961</v>
      </c>
      <c r="H7" s="28">
        <v>38440000</v>
      </c>
    </row>
    <row r="8" spans="1:8" x14ac:dyDescent="0.4">
      <c r="A8" s="27" t="s">
        <v>15</v>
      </c>
      <c r="B8" s="3" t="s">
        <v>14</v>
      </c>
      <c r="C8" s="3">
        <v>198</v>
      </c>
      <c r="D8" s="3">
        <v>218</v>
      </c>
      <c r="E8" s="3">
        <v>191</v>
      </c>
      <c r="F8" s="3">
        <v>151</v>
      </c>
      <c r="G8" s="3">
        <v>758</v>
      </c>
      <c r="H8" s="28">
        <v>30320000</v>
      </c>
    </row>
    <row r="9" spans="1:8" x14ac:dyDescent="0.4">
      <c r="A9" s="27" t="s">
        <v>16</v>
      </c>
      <c r="B9" s="3" t="s">
        <v>14</v>
      </c>
      <c r="C9" s="3">
        <v>181</v>
      </c>
      <c r="D9" s="3">
        <v>187</v>
      </c>
      <c r="E9" s="3">
        <v>211</v>
      </c>
      <c r="F9" s="3">
        <v>207</v>
      </c>
      <c r="G9" s="3">
        <v>786</v>
      </c>
      <c r="H9" s="28">
        <v>31440000</v>
      </c>
    </row>
    <row r="10" spans="1:8" x14ac:dyDescent="0.4">
      <c r="A10" s="27" t="s">
        <v>17</v>
      </c>
      <c r="B10" s="3" t="s">
        <v>14</v>
      </c>
      <c r="C10" s="3">
        <v>136</v>
      </c>
      <c r="D10" s="3">
        <v>118</v>
      </c>
      <c r="E10" s="3">
        <v>145</v>
      </c>
      <c r="F10" s="3">
        <v>115</v>
      </c>
      <c r="G10" s="3">
        <v>514</v>
      </c>
      <c r="H10" s="28">
        <v>20560000</v>
      </c>
    </row>
    <row r="11" spans="1:8" x14ac:dyDescent="0.4">
      <c r="A11" s="27" t="s">
        <v>18</v>
      </c>
      <c r="B11" s="3" t="s">
        <v>19</v>
      </c>
      <c r="C11" s="3">
        <v>237</v>
      </c>
      <c r="D11" s="3">
        <v>257</v>
      </c>
      <c r="E11" s="3">
        <v>265</v>
      </c>
      <c r="F11" s="3">
        <v>214</v>
      </c>
      <c r="G11" s="3">
        <v>973</v>
      </c>
      <c r="H11" s="28">
        <v>38920000</v>
      </c>
    </row>
    <row r="12" spans="1:8" x14ac:dyDescent="0.4">
      <c r="A12" s="27" t="s">
        <v>20</v>
      </c>
      <c r="B12" s="3" t="s">
        <v>19</v>
      </c>
      <c r="C12" s="3">
        <v>145</v>
      </c>
      <c r="D12" s="3">
        <v>164</v>
      </c>
      <c r="E12" s="3">
        <v>172</v>
      </c>
      <c r="F12" s="3">
        <v>189</v>
      </c>
      <c r="G12" s="3">
        <v>670</v>
      </c>
      <c r="H12" s="28">
        <v>26800000</v>
      </c>
    </row>
    <row r="13" spans="1:8" x14ac:dyDescent="0.4">
      <c r="A13" s="27" t="s">
        <v>21</v>
      </c>
      <c r="B13" s="3" t="s">
        <v>19</v>
      </c>
      <c r="C13" s="3">
        <v>194</v>
      </c>
      <c r="D13" s="3">
        <v>191</v>
      </c>
      <c r="E13" s="3">
        <v>215</v>
      </c>
      <c r="F13" s="3">
        <v>189</v>
      </c>
      <c r="G13" s="3">
        <v>789</v>
      </c>
      <c r="H13" s="28">
        <v>31560000</v>
      </c>
    </row>
    <row r="14" spans="1:8" ht="18" thickBot="1" x14ac:dyDescent="0.45">
      <c r="A14" s="29" t="s">
        <v>22</v>
      </c>
      <c r="B14" s="30" t="s">
        <v>19</v>
      </c>
      <c r="C14" s="30">
        <v>118</v>
      </c>
      <c r="D14" s="30">
        <v>136</v>
      </c>
      <c r="E14" s="30">
        <v>125</v>
      </c>
      <c r="F14" s="30">
        <v>131</v>
      </c>
      <c r="G14" s="30">
        <v>510</v>
      </c>
      <c r="H14" s="31">
        <v>20400000</v>
      </c>
    </row>
  </sheetData>
  <mergeCells count="6">
    <mergeCell ref="A1:H1"/>
    <mergeCell ref="H3:H4"/>
    <mergeCell ref="G3:G4"/>
    <mergeCell ref="C3:F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C7D7-F51B-411F-AA35-1674812FB98B}">
  <dimension ref="A1:G31"/>
  <sheetViews>
    <sheetView topLeftCell="A12" workbookViewId="0">
      <selection activeCell="C9" sqref="C9"/>
    </sheetView>
  </sheetViews>
  <sheetFormatPr defaultRowHeight="17.399999999999999" x14ac:dyDescent="0.4"/>
  <cols>
    <col min="7" max="7" width="10.59765625" bestFit="1" customWidth="1"/>
  </cols>
  <sheetData>
    <row r="1" spans="1:7" ht="21" x14ac:dyDescent="0.4">
      <c r="A1" s="15" t="s">
        <v>23</v>
      </c>
      <c r="B1" s="15"/>
      <c r="C1" s="15"/>
      <c r="D1" s="15"/>
      <c r="E1" s="15"/>
      <c r="F1" s="15"/>
      <c r="G1" s="15"/>
    </row>
    <row r="3" spans="1:7" x14ac:dyDescent="0.4">
      <c r="A3" s="3" t="s">
        <v>24</v>
      </c>
      <c r="B3" s="3" t="s">
        <v>1</v>
      </c>
      <c r="C3" s="3" t="s">
        <v>25</v>
      </c>
      <c r="D3" s="3" t="s">
        <v>26</v>
      </c>
      <c r="E3" s="3" t="s">
        <v>2</v>
      </c>
      <c r="F3" s="3" t="s">
        <v>27</v>
      </c>
      <c r="G3" s="3" t="s">
        <v>28</v>
      </c>
    </row>
    <row r="4" spans="1:7" x14ac:dyDescent="0.4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>
        <v>5</v>
      </c>
      <c r="G4" s="4">
        <v>4800000</v>
      </c>
    </row>
    <row r="5" spans="1:7" x14ac:dyDescent="0.4">
      <c r="A5" s="3" t="s">
        <v>34</v>
      </c>
      <c r="B5" s="3" t="s">
        <v>35</v>
      </c>
      <c r="C5" s="3" t="s">
        <v>36</v>
      </c>
      <c r="D5" s="3" t="s">
        <v>32</v>
      </c>
      <c r="E5" s="3" t="s">
        <v>11</v>
      </c>
      <c r="F5" s="3">
        <v>3</v>
      </c>
      <c r="G5" s="4">
        <v>3800000</v>
      </c>
    </row>
    <row r="6" spans="1:7" x14ac:dyDescent="0.4">
      <c r="A6" s="3" t="s">
        <v>37</v>
      </c>
      <c r="B6" s="3" t="s">
        <v>38</v>
      </c>
      <c r="C6" s="3" t="s">
        <v>31</v>
      </c>
      <c r="D6" s="3" t="s">
        <v>32</v>
      </c>
      <c r="E6" s="3" t="s">
        <v>14</v>
      </c>
      <c r="F6" s="3">
        <v>3</v>
      </c>
      <c r="G6" s="4">
        <v>3100000</v>
      </c>
    </row>
    <row r="7" spans="1:7" x14ac:dyDescent="0.4">
      <c r="A7" s="3" t="s">
        <v>39</v>
      </c>
      <c r="B7" s="3" t="s">
        <v>40</v>
      </c>
      <c r="C7" s="3" t="s">
        <v>31</v>
      </c>
      <c r="D7" s="3" t="s">
        <v>32</v>
      </c>
      <c r="E7" s="3" t="s">
        <v>19</v>
      </c>
      <c r="F7" s="3">
        <v>2</v>
      </c>
      <c r="G7" s="4">
        <v>2450000</v>
      </c>
    </row>
    <row r="8" spans="1:7" x14ac:dyDescent="0.4">
      <c r="A8" s="3" t="s">
        <v>41</v>
      </c>
      <c r="B8" s="3" t="s">
        <v>42</v>
      </c>
      <c r="C8" s="3" t="s">
        <v>36</v>
      </c>
      <c r="D8" s="3" t="s">
        <v>32</v>
      </c>
      <c r="E8" s="3" t="s">
        <v>19</v>
      </c>
      <c r="F8" s="3">
        <v>1</v>
      </c>
      <c r="G8" s="4">
        <v>2350000</v>
      </c>
    </row>
    <row r="9" spans="1:7" x14ac:dyDescent="0.4">
      <c r="A9" s="3" t="s">
        <v>43</v>
      </c>
      <c r="B9" s="3" t="s">
        <v>44</v>
      </c>
      <c r="C9" s="3" t="s">
        <v>31</v>
      </c>
      <c r="D9" s="3" t="s">
        <v>45</v>
      </c>
      <c r="E9" s="3" t="s">
        <v>33</v>
      </c>
      <c r="F9" s="3">
        <v>4</v>
      </c>
      <c r="G9" s="4">
        <v>4700000</v>
      </c>
    </row>
    <row r="10" spans="1:7" x14ac:dyDescent="0.4">
      <c r="A10" s="3" t="s">
        <v>46</v>
      </c>
      <c r="B10" s="3" t="s">
        <v>47</v>
      </c>
      <c r="C10" s="3" t="s">
        <v>36</v>
      </c>
      <c r="D10" s="3" t="s">
        <v>45</v>
      </c>
      <c r="E10" s="3" t="s">
        <v>11</v>
      </c>
      <c r="F10" s="3">
        <v>5</v>
      </c>
      <c r="G10" s="4">
        <v>4000000</v>
      </c>
    </row>
    <row r="11" spans="1:7" x14ac:dyDescent="0.4">
      <c r="A11" s="3" t="s">
        <v>48</v>
      </c>
      <c r="B11" s="3" t="s">
        <v>49</v>
      </c>
      <c r="C11" s="3" t="s">
        <v>36</v>
      </c>
      <c r="D11" s="3" t="s">
        <v>45</v>
      </c>
      <c r="E11" s="3" t="s">
        <v>11</v>
      </c>
      <c r="F11" s="3">
        <v>2</v>
      </c>
      <c r="G11" s="4">
        <v>3500000</v>
      </c>
    </row>
    <row r="12" spans="1:7" x14ac:dyDescent="0.4">
      <c r="A12" s="3" t="s">
        <v>50</v>
      </c>
      <c r="B12" s="3" t="s">
        <v>51</v>
      </c>
      <c r="C12" s="3" t="s">
        <v>31</v>
      </c>
      <c r="D12" s="3" t="s">
        <v>45</v>
      </c>
      <c r="E12" s="3" t="s">
        <v>14</v>
      </c>
      <c r="F12" s="3">
        <v>2</v>
      </c>
      <c r="G12" s="4">
        <v>3000000</v>
      </c>
    </row>
    <row r="13" spans="1:7" x14ac:dyDescent="0.4">
      <c r="A13" s="3" t="s">
        <v>52</v>
      </c>
      <c r="B13" s="3" t="s">
        <v>53</v>
      </c>
      <c r="C13" s="3" t="s">
        <v>36</v>
      </c>
      <c r="D13" s="3" t="s">
        <v>45</v>
      </c>
      <c r="E13" s="3" t="s">
        <v>19</v>
      </c>
      <c r="F13" s="3">
        <v>3</v>
      </c>
      <c r="G13" s="4">
        <v>2550000</v>
      </c>
    </row>
    <row r="14" spans="1:7" x14ac:dyDescent="0.4">
      <c r="A14" s="3" t="s">
        <v>54</v>
      </c>
      <c r="B14" s="3" t="s">
        <v>55</v>
      </c>
      <c r="C14" s="3" t="s">
        <v>31</v>
      </c>
      <c r="D14" s="3" t="s">
        <v>56</v>
      </c>
      <c r="E14" s="3" t="s">
        <v>11</v>
      </c>
      <c r="F14" s="3">
        <v>4</v>
      </c>
      <c r="G14" s="4">
        <v>3900000</v>
      </c>
    </row>
    <row r="15" spans="1:7" x14ac:dyDescent="0.4">
      <c r="A15" s="3" t="s">
        <v>57</v>
      </c>
      <c r="B15" s="3" t="s">
        <v>58</v>
      </c>
      <c r="C15" s="3" t="s">
        <v>36</v>
      </c>
      <c r="D15" s="3" t="s">
        <v>56</v>
      </c>
      <c r="E15" s="3" t="s">
        <v>14</v>
      </c>
      <c r="F15" s="3">
        <v>4</v>
      </c>
      <c r="G15" s="4">
        <v>3200000</v>
      </c>
    </row>
    <row r="16" spans="1:7" x14ac:dyDescent="0.4">
      <c r="A16" s="3" t="s">
        <v>59</v>
      </c>
      <c r="B16" s="3" t="s">
        <v>60</v>
      </c>
      <c r="C16" s="3" t="s">
        <v>31</v>
      </c>
      <c r="D16" s="3" t="s">
        <v>56</v>
      </c>
      <c r="E16" s="3" t="s">
        <v>14</v>
      </c>
      <c r="F16" s="3">
        <v>2</v>
      </c>
      <c r="G16" s="4">
        <v>3000000</v>
      </c>
    </row>
    <row r="17" spans="1:7" x14ac:dyDescent="0.4">
      <c r="A17" s="3" t="s">
        <v>61</v>
      </c>
      <c r="B17" s="3" t="s">
        <v>62</v>
      </c>
      <c r="C17" s="3" t="s">
        <v>31</v>
      </c>
      <c r="D17" s="3" t="s">
        <v>56</v>
      </c>
      <c r="E17" s="3" t="s">
        <v>19</v>
      </c>
      <c r="F17" s="3">
        <v>3</v>
      </c>
      <c r="G17" s="4">
        <v>2550000</v>
      </c>
    </row>
    <row r="18" spans="1:7" x14ac:dyDescent="0.4">
      <c r="A18" s="3" t="s">
        <v>63</v>
      </c>
      <c r="B18" s="3" t="s">
        <v>64</v>
      </c>
      <c r="C18" s="3" t="s">
        <v>36</v>
      </c>
      <c r="D18" s="3" t="s">
        <v>56</v>
      </c>
      <c r="E18" s="3" t="s">
        <v>19</v>
      </c>
      <c r="F18" s="3">
        <v>2</v>
      </c>
      <c r="G18" s="4">
        <v>2450000</v>
      </c>
    </row>
    <row r="21" spans="1:7" x14ac:dyDescent="0.4">
      <c r="A21" s="1" t="s">
        <v>204</v>
      </c>
      <c r="B21" s="1" t="s">
        <v>206</v>
      </c>
      <c r="C21" s="1"/>
    </row>
    <row r="22" spans="1:7" x14ac:dyDescent="0.4">
      <c r="A22" s="1" t="s">
        <v>205</v>
      </c>
      <c r="B22" s="1"/>
      <c r="C22" s="1"/>
    </row>
    <row r="23" spans="1:7" x14ac:dyDescent="0.4">
      <c r="A23" s="1"/>
      <c r="B23" s="1" t="s">
        <v>207</v>
      </c>
      <c r="C23" s="1"/>
    </row>
    <row r="26" spans="1:7" x14ac:dyDescent="0.4">
      <c r="A26" s="3" t="s">
        <v>24</v>
      </c>
      <c r="B26" s="3" t="s">
        <v>1</v>
      </c>
      <c r="C26" s="3" t="s">
        <v>25</v>
      </c>
      <c r="D26" s="3" t="s">
        <v>26</v>
      </c>
      <c r="E26" s="3" t="s">
        <v>2</v>
      </c>
      <c r="F26" s="3" t="s">
        <v>27</v>
      </c>
      <c r="G26" s="3" t="s">
        <v>28</v>
      </c>
    </row>
    <row r="27" spans="1:7" x14ac:dyDescent="0.4">
      <c r="A27" s="3" t="s">
        <v>29</v>
      </c>
      <c r="B27" s="3" t="s">
        <v>30</v>
      </c>
      <c r="C27" s="3" t="s">
        <v>31</v>
      </c>
      <c r="D27" s="3" t="s">
        <v>32</v>
      </c>
      <c r="E27" s="3" t="s">
        <v>33</v>
      </c>
      <c r="F27" s="3">
        <v>5</v>
      </c>
      <c r="G27" s="4">
        <v>4800000</v>
      </c>
    </row>
    <row r="28" spans="1:7" x14ac:dyDescent="0.4">
      <c r="A28" s="3" t="s">
        <v>39</v>
      </c>
      <c r="B28" s="3" t="s">
        <v>40</v>
      </c>
      <c r="C28" s="3" t="s">
        <v>31</v>
      </c>
      <c r="D28" s="3" t="s">
        <v>32</v>
      </c>
      <c r="E28" s="3" t="s">
        <v>19</v>
      </c>
      <c r="F28" s="3">
        <v>2</v>
      </c>
      <c r="G28" s="4">
        <v>2450000</v>
      </c>
    </row>
    <row r="29" spans="1:7" x14ac:dyDescent="0.4">
      <c r="A29" s="3" t="s">
        <v>41</v>
      </c>
      <c r="B29" s="3" t="s">
        <v>42</v>
      </c>
      <c r="C29" s="3" t="s">
        <v>36</v>
      </c>
      <c r="D29" s="3" t="s">
        <v>32</v>
      </c>
      <c r="E29" s="3" t="s">
        <v>19</v>
      </c>
      <c r="F29" s="3">
        <v>1</v>
      </c>
      <c r="G29" s="4">
        <v>2350000</v>
      </c>
    </row>
    <row r="30" spans="1:7" x14ac:dyDescent="0.4">
      <c r="A30" s="3" t="s">
        <v>43</v>
      </c>
      <c r="B30" s="3" t="s">
        <v>44</v>
      </c>
      <c r="C30" s="3" t="s">
        <v>31</v>
      </c>
      <c r="D30" s="3" t="s">
        <v>45</v>
      </c>
      <c r="E30" s="3" t="s">
        <v>33</v>
      </c>
      <c r="F30" s="3">
        <v>4</v>
      </c>
      <c r="G30" s="4">
        <v>4700000</v>
      </c>
    </row>
    <row r="31" spans="1:7" x14ac:dyDescent="0.4">
      <c r="A31" s="3" t="s">
        <v>63</v>
      </c>
      <c r="B31" s="3" t="s">
        <v>64</v>
      </c>
      <c r="C31" s="3" t="s">
        <v>36</v>
      </c>
      <c r="D31" s="3" t="s">
        <v>56</v>
      </c>
      <c r="E31" s="3" t="s">
        <v>19</v>
      </c>
      <c r="F31" s="3">
        <v>2</v>
      </c>
      <c r="G31" s="4">
        <v>2450000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09E1-8F29-4851-890D-DABEC8EAA83E}">
  <dimension ref="A1:J39"/>
  <sheetViews>
    <sheetView tabSelected="1" topLeftCell="A25" workbookViewId="0">
      <selection activeCell="E39" sqref="E39"/>
    </sheetView>
  </sheetViews>
  <sheetFormatPr defaultRowHeight="17.399999999999999" x14ac:dyDescent="0.4"/>
  <cols>
    <col min="3" max="3" width="9.09765625" bestFit="1" customWidth="1"/>
    <col min="4" max="4" width="12.296875" bestFit="1" customWidth="1"/>
    <col min="5" max="5" width="11.69921875" bestFit="1" customWidth="1"/>
    <col min="7" max="7" width="10.69921875" bestFit="1" customWidth="1"/>
    <col min="8" max="8" width="10.8984375" bestFit="1" customWidth="1"/>
  </cols>
  <sheetData>
    <row r="1" spans="1:10" x14ac:dyDescent="0.4">
      <c r="A1" s="5" t="s">
        <v>65</v>
      </c>
      <c r="B1" s="6" t="s">
        <v>66</v>
      </c>
      <c r="F1" s="7" t="s">
        <v>67</v>
      </c>
      <c r="G1" s="6" t="s">
        <v>68</v>
      </c>
    </row>
    <row r="2" spans="1:10" x14ac:dyDescent="0.4">
      <c r="A2" s="3" t="s">
        <v>69</v>
      </c>
      <c r="B2" s="3" t="s">
        <v>70</v>
      </c>
      <c r="C2" s="3" t="s">
        <v>71</v>
      </c>
      <c r="D2" s="8" t="s">
        <v>72</v>
      </c>
      <c r="H2" s="9">
        <v>44656</v>
      </c>
    </row>
    <row r="3" spans="1:10" x14ac:dyDescent="0.4">
      <c r="A3" s="3">
        <v>10001</v>
      </c>
      <c r="B3" s="3" t="s">
        <v>73</v>
      </c>
      <c r="C3" s="10">
        <v>5.9189814814814813E-2</v>
      </c>
      <c r="D3" s="3">
        <f>IFERROR(_xlfn.RANK.EQ(C3,$C$3:$C$9,1),"실격")</f>
        <v>2</v>
      </c>
      <c r="F3" s="3" t="s">
        <v>74</v>
      </c>
      <c r="G3" s="3" t="s">
        <v>75</v>
      </c>
      <c r="H3" s="8" t="s">
        <v>76</v>
      </c>
    </row>
    <row r="4" spans="1:10" x14ac:dyDescent="0.4">
      <c r="A4" s="3">
        <v>10002</v>
      </c>
      <c r="B4" s="3" t="s">
        <v>77</v>
      </c>
      <c r="C4" s="10">
        <v>6.8136574074074072E-2</v>
      </c>
      <c r="D4" s="3">
        <f t="shared" ref="D4:D9" si="0">IFERROR(_xlfn.RANK.EQ(C4,$C$3:$C$9,1),"실격")</f>
        <v>5</v>
      </c>
      <c r="F4" s="3" t="s">
        <v>78</v>
      </c>
      <c r="G4" s="11">
        <v>43167</v>
      </c>
      <c r="H4" s="11" t="str">
        <f>IF(YEAR($H$2)-YEAR(G4)&gt;=10,"★",IF(YEAR($H$2)-YEAR(G4)&gt;=5,"☆",""))</f>
        <v/>
      </c>
    </row>
    <row r="5" spans="1:10" x14ac:dyDescent="0.4">
      <c r="A5" s="3">
        <v>10003</v>
      </c>
      <c r="B5" s="3" t="s">
        <v>79</v>
      </c>
      <c r="C5" s="10">
        <v>7.0740740740740743E-2</v>
      </c>
      <c r="D5" s="3">
        <f t="shared" si="0"/>
        <v>6</v>
      </c>
      <c r="F5" s="3" t="s">
        <v>80</v>
      </c>
      <c r="G5" s="11">
        <v>42103</v>
      </c>
      <c r="H5" s="11" t="str">
        <f t="shared" ref="H5:H9" si="1">IF(YEAR($H$2)-YEAR(G5)&gt;=10,"★",IF(YEAR($H$2)-YEAR(G5)&gt;=5,"☆",""))</f>
        <v>☆</v>
      </c>
    </row>
    <row r="6" spans="1:10" x14ac:dyDescent="0.4">
      <c r="A6" s="3">
        <v>10004</v>
      </c>
      <c r="B6" s="3" t="s">
        <v>81</v>
      </c>
      <c r="C6" s="10">
        <v>5.7256944444444437E-2</v>
      </c>
      <c r="D6" s="3">
        <f t="shared" si="0"/>
        <v>1</v>
      </c>
      <c r="F6" s="3" t="s">
        <v>82</v>
      </c>
      <c r="G6" s="11">
        <v>43862</v>
      </c>
      <c r="H6" s="11" t="str">
        <f t="shared" si="1"/>
        <v/>
      </c>
    </row>
    <row r="7" spans="1:10" x14ac:dyDescent="0.4">
      <c r="A7" s="3">
        <v>10005</v>
      </c>
      <c r="B7" s="3" t="s">
        <v>83</v>
      </c>
      <c r="C7" s="10">
        <v>6.010416666666666E-2</v>
      </c>
      <c r="D7" s="3">
        <f t="shared" si="0"/>
        <v>3</v>
      </c>
      <c r="F7" s="3" t="s">
        <v>84</v>
      </c>
      <c r="G7" s="11">
        <v>41593</v>
      </c>
      <c r="H7" s="11" t="str">
        <f t="shared" si="1"/>
        <v>☆</v>
      </c>
    </row>
    <row r="8" spans="1:10" x14ac:dyDescent="0.4">
      <c r="A8" s="3">
        <v>10006</v>
      </c>
      <c r="B8" s="3" t="s">
        <v>85</v>
      </c>
      <c r="C8" s="3"/>
      <c r="D8" s="3" t="str">
        <f t="shared" si="0"/>
        <v>실격</v>
      </c>
      <c r="F8" s="3" t="s">
        <v>86</v>
      </c>
      <c r="G8" s="11">
        <v>40095</v>
      </c>
      <c r="H8" s="11" t="str">
        <f t="shared" si="1"/>
        <v>★</v>
      </c>
    </row>
    <row r="9" spans="1:10" x14ac:dyDescent="0.4">
      <c r="A9" s="3">
        <v>10007</v>
      </c>
      <c r="B9" s="3" t="s">
        <v>87</v>
      </c>
      <c r="C9" s="10">
        <v>6.7581018518518512E-2</v>
      </c>
      <c r="D9" s="3">
        <f t="shared" si="0"/>
        <v>4</v>
      </c>
      <c r="F9" s="3" t="s">
        <v>88</v>
      </c>
      <c r="G9" s="11">
        <v>40399</v>
      </c>
      <c r="H9" s="11" t="str">
        <f t="shared" si="1"/>
        <v>★</v>
      </c>
    </row>
    <row r="11" spans="1:10" x14ac:dyDescent="0.4">
      <c r="A11" s="7" t="s">
        <v>89</v>
      </c>
      <c r="B11" s="6" t="s">
        <v>90</v>
      </c>
      <c r="F11" s="7" t="s">
        <v>91</v>
      </c>
      <c r="G11" s="6" t="s">
        <v>92</v>
      </c>
    </row>
    <row r="12" spans="1:10" x14ac:dyDescent="0.4">
      <c r="A12" s="3" t="s">
        <v>1</v>
      </c>
      <c r="B12" s="3" t="s">
        <v>93</v>
      </c>
      <c r="C12" s="3" t="s">
        <v>94</v>
      </c>
      <c r="D12" s="3" t="s">
        <v>95</v>
      </c>
      <c r="F12" s="3" t="s">
        <v>1</v>
      </c>
      <c r="G12" s="3" t="s">
        <v>96</v>
      </c>
      <c r="H12" s="3" t="s">
        <v>97</v>
      </c>
      <c r="I12" s="3" t="s">
        <v>98</v>
      </c>
      <c r="J12" s="8" t="s">
        <v>99</v>
      </c>
    </row>
    <row r="13" spans="1:10" x14ac:dyDescent="0.4">
      <c r="A13" s="3" t="s">
        <v>100</v>
      </c>
      <c r="B13" s="3" t="s">
        <v>101</v>
      </c>
      <c r="C13" s="4">
        <v>3388</v>
      </c>
      <c r="D13" s="4">
        <v>4346804</v>
      </c>
      <c r="F13" s="3" t="s">
        <v>102</v>
      </c>
      <c r="G13" s="3">
        <v>85</v>
      </c>
      <c r="H13" s="3">
        <v>75</v>
      </c>
      <c r="I13" s="3">
        <v>66</v>
      </c>
      <c r="J13" s="3" t="str">
        <f>HLOOKUP(AVERAGE(G13:I13),$F$23:$J$25,3,1)</f>
        <v>보통</v>
      </c>
    </row>
    <row r="14" spans="1:10" x14ac:dyDescent="0.4">
      <c r="A14" s="3" t="s">
        <v>103</v>
      </c>
      <c r="B14" s="3" t="s">
        <v>104</v>
      </c>
      <c r="C14" s="4">
        <v>2461</v>
      </c>
      <c r="D14" s="4">
        <v>3157463</v>
      </c>
      <c r="F14" s="3" t="s">
        <v>105</v>
      </c>
      <c r="G14" s="3">
        <v>91</v>
      </c>
      <c r="H14" s="3">
        <v>84</v>
      </c>
      <c r="I14" s="3">
        <v>90</v>
      </c>
      <c r="J14" s="3" t="str">
        <f t="shared" ref="J14:J20" si="2">HLOOKUP(AVERAGE(G14:I14),$F$23:$J$25,3,1)</f>
        <v>양호</v>
      </c>
    </row>
    <row r="15" spans="1:10" x14ac:dyDescent="0.4">
      <c r="A15" s="3" t="s">
        <v>106</v>
      </c>
      <c r="B15" s="3" t="s">
        <v>101</v>
      </c>
      <c r="C15" s="4">
        <v>2959</v>
      </c>
      <c r="D15" s="4">
        <v>3796397</v>
      </c>
      <c r="F15" s="3" t="s">
        <v>107</v>
      </c>
      <c r="G15" s="3">
        <v>75</v>
      </c>
      <c r="H15" s="3">
        <v>81</v>
      </c>
      <c r="I15" s="3">
        <v>80</v>
      </c>
      <c r="J15" s="3" t="str">
        <f t="shared" si="2"/>
        <v>보통</v>
      </c>
    </row>
    <row r="16" spans="1:10" x14ac:dyDescent="0.4">
      <c r="A16" s="3" t="s">
        <v>108</v>
      </c>
      <c r="B16" s="3" t="s">
        <v>104</v>
      </c>
      <c r="C16" s="4">
        <v>3796</v>
      </c>
      <c r="D16" s="4">
        <v>4870268</v>
      </c>
      <c r="F16" s="3" t="s">
        <v>109</v>
      </c>
      <c r="G16" s="3">
        <v>86</v>
      </c>
      <c r="H16" s="3">
        <v>83</v>
      </c>
      <c r="I16" s="3">
        <v>87</v>
      </c>
      <c r="J16" s="3" t="str">
        <f t="shared" si="2"/>
        <v>양호</v>
      </c>
    </row>
    <row r="17" spans="1:10" x14ac:dyDescent="0.4">
      <c r="A17" s="3" t="s">
        <v>110</v>
      </c>
      <c r="B17" s="3" t="s">
        <v>101</v>
      </c>
      <c r="C17" s="4">
        <v>3502</v>
      </c>
      <c r="D17" s="4">
        <v>4493066</v>
      </c>
      <c r="F17" s="3" t="s">
        <v>111</v>
      </c>
      <c r="G17" s="3">
        <v>96</v>
      </c>
      <c r="H17" s="3">
        <v>97</v>
      </c>
      <c r="I17" s="3">
        <v>96</v>
      </c>
      <c r="J17" s="3" t="str">
        <f t="shared" si="2"/>
        <v>우수</v>
      </c>
    </row>
    <row r="18" spans="1:10" x14ac:dyDescent="0.4">
      <c r="A18" s="3" t="s">
        <v>112</v>
      </c>
      <c r="B18" s="3" t="s">
        <v>101</v>
      </c>
      <c r="C18" s="4">
        <v>2681</v>
      </c>
      <c r="D18" s="4">
        <v>3439723</v>
      </c>
      <c r="F18" s="3" t="s">
        <v>113</v>
      </c>
      <c r="G18" s="3">
        <v>92</v>
      </c>
      <c r="H18" s="3">
        <v>89</v>
      </c>
      <c r="I18" s="3">
        <v>93</v>
      </c>
      <c r="J18" s="3" t="str">
        <f t="shared" si="2"/>
        <v>우수</v>
      </c>
    </row>
    <row r="19" spans="1:10" x14ac:dyDescent="0.4">
      <c r="A19" s="3" t="s">
        <v>114</v>
      </c>
      <c r="B19" s="3" t="s">
        <v>104</v>
      </c>
      <c r="C19" s="4">
        <v>4034</v>
      </c>
      <c r="D19" s="4">
        <v>5175622</v>
      </c>
      <c r="F19" s="3" t="s">
        <v>115</v>
      </c>
      <c r="G19" s="3">
        <v>61</v>
      </c>
      <c r="H19" s="3">
        <v>68</v>
      </c>
      <c r="I19" s="3">
        <v>57</v>
      </c>
      <c r="J19" s="3" t="str">
        <f t="shared" si="2"/>
        <v>미흡</v>
      </c>
    </row>
    <row r="20" spans="1:10" x14ac:dyDescent="0.4">
      <c r="A20" s="3" t="s">
        <v>116</v>
      </c>
      <c r="B20" s="3" t="s">
        <v>104</v>
      </c>
      <c r="C20" s="4">
        <v>3498</v>
      </c>
      <c r="D20" s="4">
        <v>4487934</v>
      </c>
      <c r="F20" s="3" t="s">
        <v>117</v>
      </c>
      <c r="G20" s="3">
        <v>79</v>
      </c>
      <c r="H20" s="3">
        <v>73</v>
      </c>
      <c r="I20" s="3">
        <v>81</v>
      </c>
      <c r="J20" s="3" t="str">
        <f t="shared" si="2"/>
        <v>보통</v>
      </c>
    </row>
    <row r="22" spans="1:10" x14ac:dyDescent="0.4">
      <c r="C22" s="3" t="s">
        <v>216</v>
      </c>
      <c r="D22" s="8" t="s">
        <v>118</v>
      </c>
      <c r="F22" t="s">
        <v>119</v>
      </c>
    </row>
    <row r="23" spans="1:10" x14ac:dyDescent="0.4">
      <c r="C23" s="3" t="s">
        <v>217</v>
      </c>
      <c r="D23" s="12">
        <f>ROUND(DAVERAGE(A12:D20,4,C22:C23),1)</f>
        <v>4422821.8</v>
      </c>
      <c r="F23" s="16" t="s">
        <v>120</v>
      </c>
      <c r="G23" s="3">
        <v>0</v>
      </c>
      <c r="H23" s="3">
        <v>70</v>
      </c>
      <c r="I23" s="3">
        <v>80</v>
      </c>
      <c r="J23" s="3">
        <v>90</v>
      </c>
    </row>
    <row r="24" spans="1:10" x14ac:dyDescent="0.4">
      <c r="F24" s="17"/>
      <c r="G24" s="3">
        <v>70</v>
      </c>
      <c r="H24" s="3">
        <v>80</v>
      </c>
      <c r="I24" s="3">
        <v>90</v>
      </c>
      <c r="J24" s="3">
        <v>100</v>
      </c>
    </row>
    <row r="25" spans="1:10" x14ac:dyDescent="0.4">
      <c r="F25" s="3" t="s">
        <v>99</v>
      </c>
      <c r="G25" s="3" t="s">
        <v>121</v>
      </c>
      <c r="H25" s="3" t="s">
        <v>122</v>
      </c>
      <c r="I25" s="3" t="s">
        <v>123</v>
      </c>
      <c r="J25" s="3" t="s">
        <v>124</v>
      </c>
    </row>
    <row r="26" spans="1:10" x14ac:dyDescent="0.4">
      <c r="A26" s="7" t="s">
        <v>125</v>
      </c>
      <c r="B26" s="6" t="s">
        <v>126</v>
      </c>
    </row>
    <row r="27" spans="1:10" x14ac:dyDescent="0.4">
      <c r="A27" s="3" t="s">
        <v>127</v>
      </c>
      <c r="B27" s="3" t="s">
        <v>128</v>
      </c>
      <c r="C27" s="3" t="s">
        <v>129</v>
      </c>
      <c r="D27" s="3" t="s">
        <v>130</v>
      </c>
      <c r="E27" s="3" t="s">
        <v>131</v>
      </c>
    </row>
    <row r="28" spans="1:10" x14ac:dyDescent="0.4">
      <c r="A28" s="3" t="s">
        <v>132</v>
      </c>
      <c r="B28" s="3" t="s">
        <v>133</v>
      </c>
      <c r="C28" s="3" t="s">
        <v>134</v>
      </c>
      <c r="D28" s="3">
        <v>691</v>
      </c>
      <c r="E28" s="4">
        <v>8637500</v>
      </c>
    </row>
    <row r="29" spans="1:10" x14ac:dyDescent="0.4">
      <c r="A29" s="3" t="s">
        <v>135</v>
      </c>
      <c r="B29" s="3" t="s">
        <v>136</v>
      </c>
      <c r="C29" s="3" t="s">
        <v>137</v>
      </c>
      <c r="D29" s="3">
        <v>567</v>
      </c>
      <c r="E29" s="4">
        <v>7087500</v>
      </c>
    </row>
    <row r="30" spans="1:10" x14ac:dyDescent="0.4">
      <c r="A30" s="3" t="s">
        <v>138</v>
      </c>
      <c r="B30" s="3" t="s">
        <v>139</v>
      </c>
      <c r="C30" s="3" t="s">
        <v>134</v>
      </c>
      <c r="D30" s="3">
        <v>816</v>
      </c>
      <c r="E30" s="4">
        <v>10200000</v>
      </c>
    </row>
    <row r="31" spans="1:10" x14ac:dyDescent="0.4">
      <c r="A31" s="3" t="s">
        <v>140</v>
      </c>
      <c r="B31" s="3" t="s">
        <v>136</v>
      </c>
      <c r="C31" s="3" t="s">
        <v>137</v>
      </c>
      <c r="D31" s="3">
        <v>733</v>
      </c>
      <c r="E31" s="4">
        <v>9162500</v>
      </c>
    </row>
    <row r="32" spans="1:10" x14ac:dyDescent="0.4">
      <c r="A32" s="3" t="s">
        <v>141</v>
      </c>
      <c r="B32" s="3" t="s">
        <v>133</v>
      </c>
      <c r="C32" s="3" t="s">
        <v>134</v>
      </c>
      <c r="D32" s="3">
        <v>594</v>
      </c>
      <c r="E32" s="4">
        <v>7425000</v>
      </c>
    </row>
    <row r="33" spans="1:5" x14ac:dyDescent="0.4">
      <c r="A33" s="3" t="s">
        <v>142</v>
      </c>
      <c r="B33" s="3" t="s">
        <v>139</v>
      </c>
      <c r="C33" s="3" t="s">
        <v>134</v>
      </c>
      <c r="D33" s="3">
        <v>834</v>
      </c>
      <c r="E33" s="4">
        <v>10425000</v>
      </c>
    </row>
    <row r="34" spans="1:5" x14ac:dyDescent="0.4">
      <c r="A34" s="3" t="s">
        <v>143</v>
      </c>
      <c r="B34" s="3" t="s">
        <v>136</v>
      </c>
      <c r="C34" s="3" t="s">
        <v>137</v>
      </c>
      <c r="D34" s="3">
        <v>765</v>
      </c>
      <c r="E34" s="4">
        <v>9562500</v>
      </c>
    </row>
    <row r="35" spans="1:5" x14ac:dyDescent="0.4">
      <c r="A35" s="3" t="s">
        <v>144</v>
      </c>
      <c r="B35" s="3" t="s">
        <v>133</v>
      </c>
      <c r="C35" s="3" t="s">
        <v>134</v>
      </c>
      <c r="D35" s="3">
        <v>702</v>
      </c>
      <c r="E35" s="4">
        <v>8775000</v>
      </c>
    </row>
    <row r="36" spans="1:5" x14ac:dyDescent="0.4">
      <c r="A36" s="3" t="s">
        <v>145</v>
      </c>
      <c r="B36" s="3" t="s">
        <v>139</v>
      </c>
      <c r="C36" s="3" t="s">
        <v>134</v>
      </c>
      <c r="D36" s="3">
        <v>627</v>
      </c>
      <c r="E36" s="4">
        <v>7837500</v>
      </c>
    </row>
    <row r="38" spans="1:5" x14ac:dyDescent="0.4">
      <c r="A38" s="3" t="s">
        <v>133</v>
      </c>
      <c r="B38" s="3" t="s">
        <v>146</v>
      </c>
      <c r="D38" s="8" t="s">
        <v>147</v>
      </c>
      <c r="E38" s="8" t="s">
        <v>148</v>
      </c>
    </row>
    <row r="39" spans="1:5" x14ac:dyDescent="0.4">
      <c r="D39" s="4">
        <f>SUMIFS(D28:D36,B28:B36,A38,C28:C36,B38)</f>
        <v>1987</v>
      </c>
      <c r="E39" s="4">
        <f>SUMIFS(E28:E36,B28:B36,A38,C28:C36,B38)</f>
        <v>24837500</v>
      </c>
    </row>
  </sheetData>
  <mergeCells count="1">
    <mergeCell ref="F23:F24"/>
  </mergeCells>
  <phoneticPr fontId="1" type="noConversion"/>
  <dataValidations count="2">
    <dataValidation type="list" allowBlank="1" showInputMessage="1" showErrorMessage="1" sqref="B38" xr:uid="{3117EEED-4E40-49F0-88BD-B5CD40A824F4}">
      <formula1>$C$28:$C$29</formula1>
    </dataValidation>
    <dataValidation type="list" allowBlank="1" showInputMessage="1" showErrorMessage="1" sqref="A38" xr:uid="{8E84FE7C-A844-489B-B671-86ED9E9D87F1}">
      <formula1>$B$28:$B$30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9E14-1E8E-435D-96D1-2D661A7D60C8}">
  <dimension ref="A1:H22"/>
  <sheetViews>
    <sheetView topLeftCell="A18" workbookViewId="0">
      <selection activeCell="A3" sqref="A3:H22"/>
    </sheetView>
  </sheetViews>
  <sheetFormatPr defaultRowHeight="17.399999999999999" outlineLevelRow="3" x14ac:dyDescent="0.4"/>
  <cols>
    <col min="2" max="2" width="10.3984375" bestFit="1" customWidth="1"/>
  </cols>
  <sheetData>
    <row r="1" spans="1:8" ht="21" x14ac:dyDescent="0.4">
      <c r="A1" s="15" t="s">
        <v>149</v>
      </c>
      <c r="B1" s="15"/>
      <c r="C1" s="15"/>
      <c r="D1" s="15"/>
      <c r="E1" s="15"/>
      <c r="F1" s="15"/>
      <c r="G1" s="15"/>
      <c r="H1" s="15"/>
    </row>
    <row r="3" spans="1:8" x14ac:dyDescent="0.4">
      <c r="A3" s="13" t="s">
        <v>150</v>
      </c>
      <c r="B3" s="13" t="s">
        <v>151</v>
      </c>
      <c r="C3" s="13" t="s">
        <v>152</v>
      </c>
      <c r="D3" s="13" t="s">
        <v>153</v>
      </c>
      <c r="E3" s="13" t="s">
        <v>154</v>
      </c>
      <c r="F3" s="13" t="s">
        <v>155</v>
      </c>
      <c r="G3" s="13" t="s">
        <v>156</v>
      </c>
      <c r="H3" s="13" t="s">
        <v>157</v>
      </c>
    </row>
    <row r="4" spans="1:8" outlineLevel="3" x14ac:dyDescent="0.4">
      <c r="A4" s="3">
        <v>1965741</v>
      </c>
      <c r="B4" s="3" t="s">
        <v>162</v>
      </c>
      <c r="C4" s="3" t="s">
        <v>163</v>
      </c>
      <c r="D4" s="3">
        <v>28</v>
      </c>
      <c r="E4" s="3">
        <v>27</v>
      </c>
      <c r="F4" s="3">
        <v>18</v>
      </c>
      <c r="G4" s="3">
        <v>10</v>
      </c>
      <c r="H4" s="3">
        <f>SUM(D4:G4)</f>
        <v>83</v>
      </c>
    </row>
    <row r="5" spans="1:8" outlineLevel="3" x14ac:dyDescent="0.4">
      <c r="A5" s="3">
        <v>2035716</v>
      </c>
      <c r="B5" s="3" t="s">
        <v>162</v>
      </c>
      <c r="C5" s="3" t="s">
        <v>165</v>
      </c>
      <c r="D5" s="3">
        <v>32</v>
      </c>
      <c r="E5" s="3">
        <v>34</v>
      </c>
      <c r="F5" s="3">
        <v>20</v>
      </c>
      <c r="G5" s="3">
        <v>10</v>
      </c>
      <c r="H5" s="3">
        <f>SUM(D5:G5)</f>
        <v>96</v>
      </c>
    </row>
    <row r="6" spans="1:8" outlineLevel="3" x14ac:dyDescent="0.4">
      <c r="A6" s="3">
        <v>2065452</v>
      </c>
      <c r="B6" s="3" t="s">
        <v>162</v>
      </c>
      <c r="C6" s="3" t="s">
        <v>169</v>
      </c>
      <c r="D6" s="3">
        <v>34</v>
      </c>
      <c r="E6" s="3">
        <v>33</v>
      </c>
      <c r="F6" s="3">
        <v>19</v>
      </c>
      <c r="G6" s="3">
        <v>9</v>
      </c>
      <c r="H6" s="3">
        <f>SUM(D6:G6)</f>
        <v>95</v>
      </c>
    </row>
    <row r="7" spans="1:8" outlineLevel="2" x14ac:dyDescent="0.4">
      <c r="A7" s="3"/>
      <c r="B7" s="32" t="s">
        <v>212</v>
      </c>
      <c r="C7" s="3"/>
      <c r="D7" s="3"/>
      <c r="E7" s="3"/>
      <c r="F7" s="3"/>
      <c r="G7" s="3"/>
      <c r="H7" s="3">
        <f>SUBTOTAL(4,H4:H6)</f>
        <v>96</v>
      </c>
    </row>
    <row r="8" spans="1:8" outlineLevel="1" x14ac:dyDescent="0.4">
      <c r="A8" s="3"/>
      <c r="B8" s="32" t="s">
        <v>208</v>
      </c>
      <c r="C8" s="3"/>
      <c r="D8" s="3">
        <f>SUBTOTAL(1,D4:D6)</f>
        <v>31.333333333333332</v>
      </c>
      <c r="E8" s="3">
        <f>SUBTOTAL(1,E4:E6)</f>
        <v>31.333333333333332</v>
      </c>
      <c r="F8" s="3">
        <f>SUBTOTAL(1,F4:F6)</f>
        <v>19</v>
      </c>
      <c r="G8" s="3">
        <f>SUBTOTAL(1,G4:G6)</f>
        <v>9.6666666666666661</v>
      </c>
      <c r="H8" s="3"/>
    </row>
    <row r="9" spans="1:8" outlineLevel="3" x14ac:dyDescent="0.4">
      <c r="A9" s="3">
        <v>1963546</v>
      </c>
      <c r="B9" s="3" t="s">
        <v>160</v>
      </c>
      <c r="C9" s="3" t="s">
        <v>161</v>
      </c>
      <c r="D9" s="3">
        <v>35</v>
      </c>
      <c r="E9" s="3">
        <v>34</v>
      </c>
      <c r="F9" s="3">
        <v>20</v>
      </c>
      <c r="G9" s="3">
        <v>8</v>
      </c>
      <c r="H9" s="3">
        <f>SUM(D9:G9)</f>
        <v>97</v>
      </c>
    </row>
    <row r="10" spans="1:8" outlineLevel="3" x14ac:dyDescent="0.4">
      <c r="A10" s="3">
        <v>2013472</v>
      </c>
      <c r="B10" s="3" t="s">
        <v>160</v>
      </c>
      <c r="C10" s="3" t="s">
        <v>164</v>
      </c>
      <c r="D10" s="3">
        <v>24</v>
      </c>
      <c r="E10" s="3">
        <v>26</v>
      </c>
      <c r="F10" s="3">
        <v>15</v>
      </c>
      <c r="G10" s="3">
        <v>8</v>
      </c>
      <c r="H10" s="3">
        <f>SUM(D10:G10)</f>
        <v>73</v>
      </c>
    </row>
    <row r="11" spans="1:8" outlineLevel="3" x14ac:dyDescent="0.4">
      <c r="A11" s="3">
        <v>2098453</v>
      </c>
      <c r="B11" s="3" t="s">
        <v>160</v>
      </c>
      <c r="C11" s="3" t="s">
        <v>167</v>
      </c>
      <c r="D11" s="3">
        <v>27</v>
      </c>
      <c r="E11" s="3">
        <v>29</v>
      </c>
      <c r="F11" s="3">
        <v>12</v>
      </c>
      <c r="G11" s="3">
        <v>10</v>
      </c>
      <c r="H11" s="3">
        <f>SUM(D11:G11)</f>
        <v>78</v>
      </c>
    </row>
    <row r="12" spans="1:8" outlineLevel="3" x14ac:dyDescent="0.4">
      <c r="A12" s="3">
        <v>2016654</v>
      </c>
      <c r="B12" s="3" t="s">
        <v>160</v>
      </c>
      <c r="C12" s="3" t="s">
        <v>170</v>
      </c>
      <c r="D12" s="3">
        <v>22</v>
      </c>
      <c r="E12" s="3">
        <v>20</v>
      </c>
      <c r="F12" s="3">
        <v>17</v>
      </c>
      <c r="G12" s="3">
        <v>10</v>
      </c>
      <c r="H12" s="3">
        <f>SUM(D12:G12)</f>
        <v>69</v>
      </c>
    </row>
    <row r="13" spans="1:8" outlineLevel="2" x14ac:dyDescent="0.4">
      <c r="A13" s="3"/>
      <c r="B13" s="32" t="s">
        <v>213</v>
      </c>
      <c r="C13" s="3"/>
      <c r="D13" s="3"/>
      <c r="E13" s="3"/>
      <c r="F13" s="3"/>
      <c r="G13" s="3"/>
      <c r="H13" s="3">
        <f>SUBTOTAL(4,H9:H12)</f>
        <v>97</v>
      </c>
    </row>
    <row r="14" spans="1:8" outlineLevel="1" x14ac:dyDescent="0.4">
      <c r="A14" s="3"/>
      <c r="B14" s="32" t="s">
        <v>209</v>
      </c>
      <c r="C14" s="3"/>
      <c r="D14" s="3">
        <f>SUBTOTAL(1,D9:D12)</f>
        <v>27</v>
      </c>
      <c r="E14" s="3">
        <f>SUBTOTAL(1,E9:E12)</f>
        <v>27.25</v>
      </c>
      <c r="F14" s="3">
        <f>SUBTOTAL(1,F9:F12)</f>
        <v>16</v>
      </c>
      <c r="G14" s="3">
        <f>SUBTOTAL(1,G9:G12)</f>
        <v>9</v>
      </c>
      <c r="H14" s="3"/>
    </row>
    <row r="15" spans="1:8" outlineLevel="3" x14ac:dyDescent="0.4">
      <c r="A15" s="3">
        <v>2014201</v>
      </c>
      <c r="B15" s="3" t="s">
        <v>158</v>
      </c>
      <c r="C15" s="3" t="s">
        <v>159</v>
      </c>
      <c r="D15" s="3">
        <v>28</v>
      </c>
      <c r="E15" s="3">
        <v>26</v>
      </c>
      <c r="F15" s="3">
        <v>14</v>
      </c>
      <c r="G15" s="3">
        <v>10</v>
      </c>
      <c r="H15" s="3">
        <f>SUM(D15:G15)</f>
        <v>78</v>
      </c>
    </row>
    <row r="16" spans="1:8" outlineLevel="3" x14ac:dyDescent="0.4">
      <c r="A16" s="3">
        <v>1930253</v>
      </c>
      <c r="B16" s="3" t="s">
        <v>158</v>
      </c>
      <c r="C16" s="3" t="s">
        <v>166</v>
      </c>
      <c r="D16" s="3">
        <v>34</v>
      </c>
      <c r="E16" s="3">
        <v>31</v>
      </c>
      <c r="F16" s="3">
        <v>20</v>
      </c>
      <c r="G16" s="3">
        <v>10</v>
      </c>
      <c r="H16" s="3">
        <f>SUM(D16:G16)</f>
        <v>95</v>
      </c>
    </row>
    <row r="17" spans="1:8" outlineLevel="3" x14ac:dyDescent="0.4">
      <c r="A17" s="3">
        <v>2019652</v>
      </c>
      <c r="B17" s="3" t="s">
        <v>158</v>
      </c>
      <c r="C17" s="3" t="s">
        <v>168</v>
      </c>
      <c r="D17" s="3">
        <v>29</v>
      </c>
      <c r="E17" s="3">
        <v>27</v>
      </c>
      <c r="F17" s="3">
        <v>18</v>
      </c>
      <c r="G17" s="3">
        <v>9</v>
      </c>
      <c r="H17" s="3">
        <f>SUM(D17:G17)</f>
        <v>83</v>
      </c>
    </row>
    <row r="18" spans="1:8" outlineLevel="3" x14ac:dyDescent="0.4">
      <c r="A18" s="3">
        <v>2017455</v>
      </c>
      <c r="B18" s="3" t="s">
        <v>158</v>
      </c>
      <c r="C18" s="3" t="s">
        <v>171</v>
      </c>
      <c r="D18" s="3">
        <v>31</v>
      </c>
      <c r="E18" s="3">
        <v>33</v>
      </c>
      <c r="F18" s="3">
        <v>16</v>
      </c>
      <c r="G18" s="3">
        <v>10</v>
      </c>
      <c r="H18" s="3">
        <f>SUM(D18:G18)</f>
        <v>90</v>
      </c>
    </row>
    <row r="19" spans="1:8" outlineLevel="2" x14ac:dyDescent="0.4">
      <c r="A19" s="33"/>
      <c r="B19" s="34" t="s">
        <v>214</v>
      </c>
      <c r="C19" s="33"/>
      <c r="D19" s="33"/>
      <c r="E19" s="33"/>
      <c r="F19" s="33"/>
      <c r="G19" s="33"/>
      <c r="H19" s="33">
        <f>SUBTOTAL(4,H15:H18)</f>
        <v>95</v>
      </c>
    </row>
    <row r="20" spans="1:8" outlineLevel="1" x14ac:dyDescent="0.4">
      <c r="A20" s="33"/>
      <c r="B20" s="34" t="s">
        <v>210</v>
      </c>
      <c r="C20" s="33"/>
      <c r="D20" s="33">
        <f>SUBTOTAL(1,D15:D18)</f>
        <v>30.5</v>
      </c>
      <c r="E20" s="33">
        <f>SUBTOTAL(1,E15:E18)</f>
        <v>29.25</v>
      </c>
      <c r="F20" s="33">
        <f>SUBTOTAL(1,F15:F18)</f>
        <v>17</v>
      </c>
      <c r="G20" s="33">
        <f>SUBTOTAL(1,G15:G18)</f>
        <v>9.75</v>
      </c>
      <c r="H20" s="33"/>
    </row>
    <row r="21" spans="1:8" x14ac:dyDescent="0.4">
      <c r="A21" s="33"/>
      <c r="B21" s="34" t="s">
        <v>215</v>
      </c>
      <c r="C21" s="33"/>
      <c r="D21" s="33"/>
      <c r="E21" s="33"/>
      <c r="F21" s="33"/>
      <c r="G21" s="33"/>
      <c r="H21" s="33">
        <f>SUBTOTAL(4,H4:H18)</f>
        <v>97</v>
      </c>
    </row>
    <row r="22" spans="1:8" x14ac:dyDescent="0.4">
      <c r="A22" s="33"/>
      <c r="B22" s="34" t="s">
        <v>211</v>
      </c>
      <c r="C22" s="33"/>
      <c r="D22" s="33">
        <f>SUBTOTAL(1,D4:D18)</f>
        <v>29.454545454545453</v>
      </c>
      <c r="E22" s="33">
        <f>SUBTOTAL(1,E4:E18)</f>
        <v>29.09090909090909</v>
      </c>
      <c r="F22" s="33">
        <f>SUBTOTAL(1,F4:F18)</f>
        <v>17.181818181818183</v>
      </c>
      <c r="G22" s="33">
        <f>SUBTOTAL(1,G4:G18)</f>
        <v>9.454545454545455</v>
      </c>
      <c r="H22" s="33"/>
    </row>
  </sheetData>
  <sortState xmlns:xlrd2="http://schemas.microsoft.com/office/spreadsheetml/2017/richdata2" ref="A4:H18">
    <sortCondition ref="B4:B18"/>
  </sortState>
  <mergeCells count="1">
    <mergeCell ref="A1:H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87E0D-AB17-4188-8E96-BDCE9ADCB30F}">
  <dimension ref="A1:K20"/>
  <sheetViews>
    <sheetView topLeftCell="A3" workbookViewId="0">
      <selection activeCell="G9" sqref="G9:K13"/>
    </sheetView>
  </sheetViews>
  <sheetFormatPr defaultRowHeight="17.399999999999999" x14ac:dyDescent="0.4"/>
  <sheetData>
    <row r="1" spans="1:11" ht="21" x14ac:dyDescent="0.4">
      <c r="A1" s="15" t="s">
        <v>172</v>
      </c>
      <c r="B1" s="15"/>
      <c r="C1" s="15"/>
      <c r="D1" s="15"/>
      <c r="E1" s="15"/>
    </row>
    <row r="2" spans="1:11" x14ac:dyDescent="0.4">
      <c r="A2" s="4" t="s">
        <v>173</v>
      </c>
      <c r="B2" s="4" t="s">
        <v>6</v>
      </c>
      <c r="C2" s="4" t="s">
        <v>7</v>
      </c>
      <c r="D2" s="4" t="s">
        <v>8</v>
      </c>
      <c r="E2" s="4" t="s">
        <v>9</v>
      </c>
    </row>
    <row r="3" spans="1:11" x14ac:dyDescent="0.4">
      <c r="A3" s="4" t="s">
        <v>174</v>
      </c>
      <c r="B3" s="4">
        <v>26985</v>
      </c>
      <c r="C3" s="4">
        <v>30768</v>
      </c>
      <c r="D3" s="4">
        <v>27613</v>
      </c>
      <c r="E3" s="4">
        <v>29700</v>
      </c>
    </row>
    <row r="4" spans="1:11" x14ac:dyDescent="0.4">
      <c r="A4" s="4" t="s">
        <v>175</v>
      </c>
      <c r="B4" s="4">
        <v>35147</v>
      </c>
      <c r="C4" s="4">
        <v>32495</v>
      </c>
      <c r="D4" s="4">
        <v>36719</v>
      </c>
      <c r="E4" s="4">
        <v>31087</v>
      </c>
    </row>
    <row r="5" spans="1:11" x14ac:dyDescent="0.4">
      <c r="A5" s="4" t="s">
        <v>176</v>
      </c>
      <c r="B5" s="4">
        <v>20465</v>
      </c>
      <c r="C5" s="4">
        <v>21759</v>
      </c>
      <c r="D5" s="4">
        <v>26834</v>
      </c>
      <c r="E5" s="4">
        <v>24236</v>
      </c>
    </row>
    <row r="6" spans="1:11" x14ac:dyDescent="0.4">
      <c r="A6" s="4" t="s">
        <v>177</v>
      </c>
      <c r="B6" s="4">
        <v>16874</v>
      </c>
      <c r="C6" s="4">
        <v>15311</v>
      </c>
      <c r="D6" s="4">
        <v>18604</v>
      </c>
      <c r="E6" s="4">
        <v>18665</v>
      </c>
    </row>
    <row r="8" spans="1:11" ht="21" x14ac:dyDescent="0.4">
      <c r="A8" s="15" t="s">
        <v>178</v>
      </c>
      <c r="B8" s="15"/>
      <c r="C8" s="15"/>
      <c r="D8" s="15"/>
      <c r="E8" s="15"/>
      <c r="G8" s="18" t="s">
        <v>179</v>
      </c>
      <c r="H8" s="18"/>
      <c r="I8" s="18"/>
      <c r="J8" s="18"/>
      <c r="K8" s="18"/>
    </row>
    <row r="9" spans="1:11" x14ac:dyDescent="0.4">
      <c r="A9" s="4" t="s">
        <v>173</v>
      </c>
      <c r="B9" s="4" t="s">
        <v>6</v>
      </c>
      <c r="C9" s="4" t="s">
        <v>7</v>
      </c>
      <c r="D9" s="4" t="s">
        <v>8</v>
      </c>
      <c r="E9" s="4" t="s">
        <v>9</v>
      </c>
      <c r="G9" s="3" t="s">
        <v>173</v>
      </c>
      <c r="H9" s="3" t="s">
        <v>6</v>
      </c>
      <c r="I9" s="3" t="s">
        <v>7</v>
      </c>
      <c r="J9" s="3" t="s">
        <v>8</v>
      </c>
      <c r="K9" s="3" t="s">
        <v>9</v>
      </c>
    </row>
    <row r="10" spans="1:11" x14ac:dyDescent="0.4">
      <c r="A10" s="4" t="s">
        <v>174</v>
      </c>
      <c r="B10" s="4">
        <v>18657</v>
      </c>
      <c r="C10" s="4">
        <v>22461</v>
      </c>
      <c r="D10" s="4">
        <v>23321</v>
      </c>
      <c r="E10" s="4">
        <v>21681</v>
      </c>
      <c r="G10" s="3" t="s">
        <v>174</v>
      </c>
      <c r="H10" s="35">
        <v>22680</v>
      </c>
      <c r="I10" s="35">
        <v>24883.666666666668</v>
      </c>
      <c r="J10" s="35">
        <v>24797.666666666668</v>
      </c>
      <c r="K10" s="35">
        <v>25344</v>
      </c>
    </row>
    <row r="11" spans="1:11" x14ac:dyDescent="0.4">
      <c r="A11" s="4" t="s">
        <v>175</v>
      </c>
      <c r="B11" s="4">
        <v>25657</v>
      </c>
      <c r="C11" s="4">
        <v>24920</v>
      </c>
      <c r="D11" s="4">
        <v>26805</v>
      </c>
      <c r="E11" s="4">
        <v>23429</v>
      </c>
      <c r="G11" s="3" t="s">
        <v>175</v>
      </c>
      <c r="H11" s="35">
        <v>29826</v>
      </c>
      <c r="I11" s="35">
        <v>28128.666666666668</v>
      </c>
      <c r="J11" s="35">
        <v>31333.666666666668</v>
      </c>
      <c r="K11" s="35">
        <v>27404.666666666668</v>
      </c>
    </row>
    <row r="12" spans="1:11" x14ac:dyDescent="0.4">
      <c r="A12" s="4" t="s">
        <v>176</v>
      </c>
      <c r="B12" s="4">
        <v>13814</v>
      </c>
      <c r="C12" s="4">
        <v>17735</v>
      </c>
      <c r="D12" s="4">
        <v>19589</v>
      </c>
      <c r="E12" s="4">
        <v>16854</v>
      </c>
      <c r="G12" s="3" t="s">
        <v>176</v>
      </c>
      <c r="H12" s="35">
        <v>17088.333333333332</v>
      </c>
      <c r="I12" s="35">
        <v>19723</v>
      </c>
      <c r="J12" s="35">
        <v>22898.333333333332</v>
      </c>
      <c r="K12" s="35">
        <v>20402</v>
      </c>
    </row>
    <row r="13" spans="1:11" x14ac:dyDescent="0.4">
      <c r="A13" s="4" t="s">
        <v>177</v>
      </c>
      <c r="B13" s="4">
        <v>12318</v>
      </c>
      <c r="C13" s="4">
        <v>13814</v>
      </c>
      <c r="D13" s="4">
        <v>12997</v>
      </c>
      <c r="E13" s="4">
        <v>13625</v>
      </c>
      <c r="G13" s="3" t="s">
        <v>177</v>
      </c>
      <c r="H13" s="35">
        <v>14399</v>
      </c>
      <c r="I13" s="35">
        <v>13944.333333333334</v>
      </c>
      <c r="J13" s="35">
        <v>15767</v>
      </c>
      <c r="K13" s="35">
        <v>16338</v>
      </c>
    </row>
    <row r="15" spans="1:11" ht="21" x14ac:dyDescent="0.4">
      <c r="A15" s="15" t="s">
        <v>180</v>
      </c>
      <c r="B15" s="15"/>
      <c r="C15" s="15"/>
      <c r="D15" s="15"/>
      <c r="E15" s="15"/>
    </row>
    <row r="16" spans="1:11" x14ac:dyDescent="0.4">
      <c r="A16" s="4" t="s">
        <v>173</v>
      </c>
      <c r="B16" s="4" t="s">
        <v>6</v>
      </c>
      <c r="C16" s="4" t="s">
        <v>7</v>
      </c>
      <c r="D16" s="4" t="s">
        <v>8</v>
      </c>
      <c r="E16" s="4" t="s">
        <v>9</v>
      </c>
    </row>
    <row r="17" spans="1:5" x14ac:dyDescent="0.4">
      <c r="A17" s="4" t="s">
        <v>174</v>
      </c>
      <c r="B17" s="4">
        <v>22398</v>
      </c>
      <c r="C17" s="4">
        <v>21422</v>
      </c>
      <c r="D17" s="4">
        <v>23459</v>
      </c>
      <c r="E17" s="4">
        <v>24651</v>
      </c>
    </row>
    <row r="18" spans="1:5" x14ac:dyDescent="0.4">
      <c r="A18" s="4" t="s">
        <v>175</v>
      </c>
      <c r="B18" s="4">
        <v>28674</v>
      </c>
      <c r="C18" s="4">
        <v>26971</v>
      </c>
      <c r="D18" s="4">
        <v>30477</v>
      </c>
      <c r="E18" s="4">
        <v>27698</v>
      </c>
    </row>
    <row r="19" spans="1:5" x14ac:dyDescent="0.4">
      <c r="A19" s="4" t="s">
        <v>176</v>
      </c>
      <c r="B19" s="4">
        <v>16986</v>
      </c>
      <c r="C19" s="4">
        <v>19675</v>
      </c>
      <c r="D19" s="4">
        <v>22272</v>
      </c>
      <c r="E19" s="4">
        <v>20116</v>
      </c>
    </row>
    <row r="20" spans="1:5" x14ac:dyDescent="0.4">
      <c r="A20" s="4" t="s">
        <v>177</v>
      </c>
      <c r="B20" s="4">
        <v>14005</v>
      </c>
      <c r="C20" s="4">
        <v>12708</v>
      </c>
      <c r="D20" s="4">
        <v>15700</v>
      </c>
      <c r="E20" s="4">
        <v>16724</v>
      </c>
    </row>
  </sheetData>
  <dataConsolidate function="average" leftLabels="1" topLabels="1">
    <dataRefs count="3">
      <dataRef ref="A2:E6" sheet="분석작업-2"/>
      <dataRef ref="A9:E13" sheet="분석작업-2"/>
      <dataRef ref="A16:E20" sheet="분석작업-2"/>
    </dataRefs>
  </dataConsolidate>
  <mergeCells count="4">
    <mergeCell ref="A1:E1"/>
    <mergeCell ref="A8:E8"/>
    <mergeCell ref="G8:K8"/>
    <mergeCell ref="A15:E1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6816-2C06-4EAD-856D-0753120832DC}">
  <dimension ref="A1:E11"/>
  <sheetViews>
    <sheetView topLeftCell="A6" workbookViewId="0">
      <selection activeCell="E7" sqref="E7"/>
    </sheetView>
  </sheetViews>
  <sheetFormatPr defaultRowHeight="17.399999999999999" x14ac:dyDescent="0.4"/>
  <cols>
    <col min="3" max="3" width="9.796875" bestFit="1" customWidth="1"/>
    <col min="4" max="4" width="9.09765625" bestFit="1" customWidth="1"/>
    <col min="5" max="5" width="9.796875" bestFit="1" customWidth="1"/>
  </cols>
  <sheetData>
    <row r="1" spans="1:5" ht="21" x14ac:dyDescent="0.4">
      <c r="A1" s="15" t="s">
        <v>181</v>
      </c>
      <c r="B1" s="15"/>
      <c r="C1" s="15"/>
      <c r="D1" s="15"/>
      <c r="E1" s="15"/>
    </row>
    <row r="3" spans="1:5" x14ac:dyDescent="0.4">
      <c r="A3" s="3" t="s">
        <v>182</v>
      </c>
      <c r="B3" s="3" t="s">
        <v>183</v>
      </c>
      <c r="C3" s="3" t="s">
        <v>184</v>
      </c>
      <c r="D3" s="3" t="s">
        <v>185</v>
      </c>
      <c r="E3" s="3" t="s">
        <v>186</v>
      </c>
    </row>
    <row r="4" spans="1:5" x14ac:dyDescent="0.4">
      <c r="A4" s="3" t="s">
        <v>117</v>
      </c>
      <c r="B4" s="3">
        <v>251</v>
      </c>
      <c r="C4" s="36">
        <v>35980</v>
      </c>
      <c r="D4" s="36">
        <v>3598</v>
      </c>
      <c r="E4" s="36">
        <f>C4+D4</f>
        <v>39578</v>
      </c>
    </row>
    <row r="5" spans="1:5" x14ac:dyDescent="0.4">
      <c r="A5" s="3" t="s">
        <v>85</v>
      </c>
      <c r="B5" s="3">
        <v>487</v>
      </c>
      <c r="C5" s="36">
        <v>103980</v>
      </c>
      <c r="D5" s="36">
        <v>10398</v>
      </c>
      <c r="E5" s="36">
        <f t="shared" ref="E5:E11" si="0">C5+D5</f>
        <v>114378</v>
      </c>
    </row>
    <row r="6" spans="1:5" x14ac:dyDescent="0.4">
      <c r="A6" s="3" t="s">
        <v>187</v>
      </c>
      <c r="B6" s="3">
        <v>335</v>
      </c>
      <c r="C6" s="36">
        <v>54610</v>
      </c>
      <c r="D6" s="36">
        <v>5461</v>
      </c>
      <c r="E6" s="36">
        <f t="shared" si="0"/>
        <v>60071</v>
      </c>
    </row>
    <row r="7" spans="1:5" x14ac:dyDescent="0.4">
      <c r="A7" s="3" t="s">
        <v>188</v>
      </c>
      <c r="B7" s="3">
        <v>192</v>
      </c>
      <c r="C7" s="36">
        <v>18410</v>
      </c>
      <c r="D7" s="36">
        <v>1841</v>
      </c>
      <c r="E7" s="36">
        <f t="shared" si="0"/>
        <v>20251</v>
      </c>
    </row>
    <row r="8" spans="1:5" x14ac:dyDescent="0.4">
      <c r="A8" s="3" t="s">
        <v>189</v>
      </c>
      <c r="B8" s="3">
        <v>576</v>
      </c>
      <c r="C8" s="36">
        <v>133110</v>
      </c>
      <c r="D8" s="36">
        <v>13311</v>
      </c>
      <c r="E8" s="36">
        <f t="shared" si="0"/>
        <v>146421</v>
      </c>
    </row>
    <row r="9" spans="1:5" x14ac:dyDescent="0.4">
      <c r="A9" s="3" t="s">
        <v>87</v>
      </c>
      <c r="B9" s="3">
        <v>209</v>
      </c>
      <c r="C9" s="36">
        <v>26660</v>
      </c>
      <c r="D9" s="36">
        <v>2666</v>
      </c>
      <c r="E9" s="36">
        <f t="shared" si="0"/>
        <v>29326</v>
      </c>
    </row>
    <row r="10" spans="1:5" x14ac:dyDescent="0.4">
      <c r="A10" s="3" t="s">
        <v>190</v>
      </c>
      <c r="B10" s="3">
        <v>388</v>
      </c>
      <c r="C10" s="36">
        <v>66370</v>
      </c>
      <c r="D10" s="36">
        <v>6637</v>
      </c>
      <c r="E10" s="36">
        <f t="shared" si="0"/>
        <v>73007</v>
      </c>
    </row>
    <row r="11" spans="1:5" x14ac:dyDescent="0.4">
      <c r="A11" s="3" t="s">
        <v>86</v>
      </c>
      <c r="B11" s="3">
        <v>415</v>
      </c>
      <c r="C11" s="36">
        <v>80420</v>
      </c>
      <c r="D11" s="36">
        <v>8042</v>
      </c>
      <c r="E11" s="36">
        <f t="shared" si="0"/>
        <v>88462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통화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411480</xdr:colOff>
                    <xdr:row>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6BED-0239-4BD4-8586-411C903B040F}">
  <dimension ref="A1:E9"/>
  <sheetViews>
    <sheetView topLeftCell="A9" workbookViewId="0">
      <selection activeCell="I14" sqref="I14"/>
    </sheetView>
  </sheetViews>
  <sheetFormatPr defaultRowHeight="17.399999999999999" x14ac:dyDescent="0.4"/>
  <cols>
    <col min="2" max="5" width="10.59765625" customWidth="1"/>
  </cols>
  <sheetData>
    <row r="1" spans="1:5" ht="21" x14ac:dyDescent="0.4">
      <c r="A1" s="15" t="s">
        <v>191</v>
      </c>
      <c r="B1" s="15"/>
      <c r="C1" s="15"/>
      <c r="D1" s="15"/>
      <c r="E1" s="15"/>
    </row>
    <row r="3" spans="1:5" x14ac:dyDescent="0.4">
      <c r="A3" s="3" t="s">
        <v>192</v>
      </c>
      <c r="B3" s="3" t="s">
        <v>193</v>
      </c>
      <c r="C3" s="3" t="s">
        <v>194</v>
      </c>
      <c r="D3" s="3" t="s">
        <v>195</v>
      </c>
      <c r="E3" s="3" t="s">
        <v>196</v>
      </c>
    </row>
    <row r="4" spans="1:5" x14ac:dyDescent="0.4">
      <c r="A4" s="3" t="s">
        <v>197</v>
      </c>
      <c r="B4" s="14">
        <v>2850000</v>
      </c>
      <c r="C4" s="14">
        <v>3756800</v>
      </c>
      <c r="D4" s="14">
        <v>3845780</v>
      </c>
      <c r="E4" s="14">
        <v>3545800</v>
      </c>
    </row>
    <row r="5" spans="1:5" x14ac:dyDescent="0.4">
      <c r="A5" s="3" t="s">
        <v>198</v>
      </c>
      <c r="B5" s="14">
        <v>3654500</v>
      </c>
      <c r="C5" s="14">
        <v>2880570</v>
      </c>
      <c r="D5" s="14">
        <v>4581250</v>
      </c>
      <c r="E5" s="14">
        <v>2812540</v>
      </c>
    </row>
    <row r="6" spans="1:5" x14ac:dyDescent="0.4">
      <c r="A6" s="3" t="s">
        <v>199</v>
      </c>
      <c r="B6" s="14">
        <v>3108400</v>
      </c>
      <c r="C6" s="14">
        <v>3945000</v>
      </c>
      <c r="D6" s="14">
        <v>4215700</v>
      </c>
      <c r="E6" s="14">
        <v>4063100</v>
      </c>
    </row>
    <row r="7" spans="1:5" x14ac:dyDescent="0.4">
      <c r="A7" s="3" t="s">
        <v>200</v>
      </c>
      <c r="B7" s="14">
        <v>3422300</v>
      </c>
      <c r="C7" s="14">
        <v>4508160</v>
      </c>
      <c r="D7" s="14">
        <v>4614936</v>
      </c>
      <c r="E7" s="14">
        <v>4133000</v>
      </c>
    </row>
    <row r="8" spans="1:5" x14ac:dyDescent="0.4">
      <c r="A8" s="3" t="s">
        <v>201</v>
      </c>
      <c r="B8" s="14">
        <v>3289000</v>
      </c>
      <c r="C8" s="14">
        <v>2592500</v>
      </c>
      <c r="D8" s="14">
        <v>4123100</v>
      </c>
      <c r="E8" s="14">
        <v>3531200</v>
      </c>
    </row>
    <row r="9" spans="1:5" x14ac:dyDescent="0.4">
      <c r="A9" s="3" t="s">
        <v>202</v>
      </c>
      <c r="B9" s="14">
        <v>3488400</v>
      </c>
      <c r="C9" s="14">
        <v>4598300</v>
      </c>
      <c r="D9" s="14">
        <v>4307200</v>
      </c>
      <c r="E9" s="14">
        <v>3707200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이선우</cp:lastModifiedBy>
  <dcterms:created xsi:type="dcterms:W3CDTF">2025-02-05T04:40:07Z</dcterms:created>
  <dcterms:modified xsi:type="dcterms:W3CDTF">2026-07-28T11:33:02Z</dcterms:modified>
</cp:coreProperties>
</file>