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 codeName="{82680DD9-3F13-7979-5B5F-3D2375947C00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loved\Desktop\4학년 2학기\시나공 컴활 1급 실기\길벗컴활1급\03 최신기출문제\04 26년상시04\"/>
    </mc:Choice>
  </mc:AlternateContent>
  <xr:revisionPtr revIDLastSave="0" documentId="13_ncr:1_{5C1B0667-62CC-4D8D-A760-DC34BE0B24FC}" xr6:coauthVersionLast="47" xr6:coauthVersionMax="47" xr10:uidLastSave="{00000000-0000-0000-0000-000000000000}"/>
  <bookViews>
    <workbookView xWindow="-120" yWindow="-120" windowWidth="29040" windowHeight="15720" tabRatio="721" activeTab="3" xr2:uid="{0E070985-CF17-4001-8981-21CBFC244FAC}"/>
  </bookViews>
  <sheets>
    <sheet name="기본작업-1" sheetId="1" r:id="rId1"/>
    <sheet name="기본작업-2" sheetId="2" r:id="rId2"/>
    <sheet name="계산작업" sheetId="3" r:id="rId3"/>
    <sheet name="분석작업-1" sheetId="5" r:id="rId4"/>
    <sheet name="분석작업-2" sheetId="4" r:id="rId5"/>
    <sheet name="기타작업-1" sheetId="6" r:id="rId6"/>
    <sheet name="기타작업-2" sheetId="7" r:id="rId7"/>
    <sheet name="기타작업-3" sheetId="8" r:id="rId8"/>
  </sheets>
  <functionGroups builtInGroupCount="19"/>
  <definedNames>
    <definedName name="_xlnm._FilterDatabase" localSheetId="0" hidden="1">'기본작업-1'!$B$2:$K$34</definedName>
    <definedName name="_xlnm._FilterDatabase" localSheetId="4" hidden="1">'분석작업-2'!$A$3:$F$22</definedName>
    <definedName name="_xlnm.Criteria" localSheetId="0">'기본작업-1'!$M$2:$M$3</definedName>
    <definedName name="_xlnm.Extract" localSheetId="0">'기본작업-1'!$M$5:$Q$5</definedName>
    <definedName name="_xlnm.Print_Area" localSheetId="1">'기본작업-2'!$A$1:$H$25,'기본작업-2'!$A$31:$H$50</definedName>
  </definedNames>
  <calcPr calcId="191029"/>
  <pivotCaches>
    <pivotCache cacheId="12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3" i="4" l="1"/>
  <c r="A15" i="4"/>
  <c r="A7" i="4"/>
  <c r="A25" i="4" s="1"/>
  <c r="F24" i="4"/>
  <c r="F16" i="4"/>
  <c r="F8" i="4"/>
  <c r="F26" i="4" s="1"/>
  <c r="L16" i="3" a="1"/>
  <c r="L16" i="3" s="1"/>
  <c r="L11" i="3" a="1"/>
  <c r="L11" i="3" s="1"/>
  <c r="M11" i="3" a="1"/>
  <c r="M11" i="3" s="1"/>
  <c r="L12" i="3" a="1"/>
  <c r="L12" i="3" s="1"/>
  <c r="M12" i="3" a="1"/>
  <c r="M12" i="3" s="1"/>
  <c r="L13" i="3" a="1"/>
  <c r="L13" i="3" s="1"/>
  <c r="M13" i="3" a="1"/>
  <c r="M13" i="3" s="1"/>
  <c r="M10" i="3" a="1"/>
  <c r="M10" i="3" s="1"/>
  <c r="L10" i="3" a="1"/>
  <c r="L10" i="3" s="1"/>
  <c r="I4" i="3" a="1"/>
  <c r="I5" i="3" a="1"/>
  <c r="I6" i="3" a="1"/>
  <c r="I7" i="3" a="1"/>
  <c r="I8" i="3" a="1"/>
  <c r="I9" i="3" a="1"/>
  <c r="I10" i="3" a="1"/>
  <c r="I11" i="3" a="1"/>
  <c r="I12" i="3" a="1"/>
  <c r="I13" i="3" a="1"/>
  <c r="I14" i="3" a="1"/>
  <c r="I15" i="3" a="1"/>
  <c r="I16" i="3" a="1"/>
  <c r="I17" i="3" a="1"/>
  <c r="I18" i="3" a="1"/>
  <c r="I19" i="3" a="1"/>
  <c r="I20" i="3" a="1"/>
  <c r="I21" i="3" a="1"/>
  <c r="I22" i="3" a="1"/>
  <c r="I23" i="3" a="1"/>
  <c r="I24" i="3" a="1"/>
  <c r="I25" i="3" a="1"/>
  <c r="I26" i="3" a="1"/>
  <c r="I27" i="3" a="1"/>
  <c r="I28" i="3" a="1"/>
  <c r="I29" i="3" a="1"/>
  <c r="I30" i="3" a="1"/>
  <c r="I31" i="3" a="1"/>
  <c r="I32" i="3" a="1"/>
  <c r="I33" i="3" a="1"/>
  <c r="I34" i="3" a="1"/>
  <c r="I35" i="3" a="1"/>
  <c r="I3" i="3" a="1"/>
  <c r="H4" i="3" a="1"/>
  <c r="H5" i="3" a="1"/>
  <c r="H6" i="3" a="1"/>
  <c r="H7" i="3" a="1"/>
  <c r="H8" i="3" a="1"/>
  <c r="H9" i="3" a="1"/>
  <c r="H10" i="3" a="1"/>
  <c r="H11" i="3" a="1"/>
  <c r="H12" i="3" a="1"/>
  <c r="H13" i="3" a="1"/>
  <c r="H14" i="3" a="1"/>
  <c r="H15" i="3" a="1"/>
  <c r="H16" i="3" a="1"/>
  <c r="H17" i="3" a="1"/>
  <c r="H18" i="3" a="1"/>
  <c r="H19" i="3" a="1"/>
  <c r="H20" i="3" a="1"/>
  <c r="H21" i="3" a="1"/>
  <c r="H22" i="3" a="1"/>
  <c r="H23" i="3" a="1"/>
  <c r="H24" i="3" a="1"/>
  <c r="H25" i="3" a="1"/>
  <c r="H26" i="3" a="1"/>
  <c r="H27" i="3" a="1"/>
  <c r="H28" i="3" a="1"/>
  <c r="H29" i="3" a="1"/>
  <c r="H30" i="3" a="1"/>
  <c r="H31" i="3" a="1"/>
  <c r="H32" i="3" a="1"/>
  <c r="H33" i="3" a="1"/>
  <c r="H34" i="3" a="1"/>
  <c r="H35" i="3" a="1"/>
  <c r="H3" i="3" a="1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" i="3"/>
  <c r="R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" i="1"/>
  <c r="M3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8517C8D-FA07-490F-AE2A-50BD0204AE65}" name="MS Access Database_Query" type="1" refreshedVersion="8" background="1">
    <dbPr connection="DSN=MS Access Database;DBQ=C:\시나공 컴활 1급 실기\길벗컴활1급\03 최신기출문제\04 26년상시04\판매실적.accdb;DefaultDir=C:\시나공 컴활 1급 실기\길벗컴활1급\03 최신기출문제\04 26년상시04;DriverId=25;FIL=MS Access;MaxBufferSize=2048;PageTimeout=5;" command="SELECT 주문내역.주문일자, 주문내역.부서명, 주문내역.판매금액, 주문내역.원가_x000d__x000a_FROM 주문내역 주문내역"/>
  </connection>
  <connection id="2" xr16:uid="{FEB993C3-77C6-4AF1-AC2B-1E45610D8484}" name="MS Access Database_Query1" type="1" refreshedVersion="8" background="1">
    <dbPr connection="DSN=MS Access Database;DBQ=C:\시나공 컴활 1급 실기\길벗컴활1급\03 최신기출문제\04 26년상시04\판매실적.accdb;DefaultDir=C:\시나공 컴활 1급 실기\길벗컴활1급\03 최신기출문제\04 26년상시04;DriverId=25;FIL=MS Access;MaxBufferSize=2048;PageTimeout=5;" command="SELECT 주문내역.주문일자, 주문내역.부서명, 주문내역.판매금액, 주문내역.원가_x000d__x000a_FROM 주문내역 주문내역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<sst xmlns="http://schemas.openxmlformats.org/spreadsheetml/2006/main" count="637" uniqueCount="334">
  <si>
    <t>[표1] 렌터카 대여 현황</t>
  </si>
  <si>
    <t>[표2] 차종/사용일수별 기본요금</t>
  </si>
  <si>
    <t>예약번호</t>
  </si>
  <si>
    <t>고객명</t>
  </si>
  <si>
    <t>차종</t>
  </si>
  <si>
    <t>대여일</t>
  </si>
  <si>
    <t>반납일</t>
  </si>
  <si>
    <t>할인율</t>
  </si>
  <si>
    <t>기본요금</t>
  </si>
  <si>
    <t>결제금액</t>
  </si>
  <si>
    <t>소-8581</t>
  </si>
  <si>
    <t>손흥민</t>
  </si>
  <si>
    <t>소형</t>
  </si>
  <si>
    <t>일수</t>
  </si>
  <si>
    <t>중형</t>
  </si>
  <si>
    <t>대형</t>
  </si>
  <si>
    <t>SUV</t>
  </si>
  <si>
    <t>중-5842</t>
  </si>
  <si>
    <t>황인범</t>
  </si>
  <si>
    <t>소-5003</t>
  </si>
  <si>
    <t>박지성</t>
  </si>
  <si>
    <t>S-8222</t>
  </si>
  <si>
    <t>김철수</t>
  </si>
  <si>
    <t>중-3121</t>
  </si>
  <si>
    <t>대-3553</t>
  </si>
  <si>
    <t>백승호</t>
  </si>
  <si>
    <t>중-4603</t>
  </si>
  <si>
    <t>이영희</t>
  </si>
  <si>
    <t>대-2433</t>
  </si>
  <si>
    <t>소-4841</t>
  </si>
  <si>
    <t>소-5413</t>
  </si>
  <si>
    <t>중-2962</t>
  </si>
  <si>
    <t>정우영</t>
  </si>
  <si>
    <t>대-8313</t>
  </si>
  <si>
    <t>중-4853</t>
  </si>
  <si>
    <t>소-5971</t>
  </si>
  <si>
    <t>황희찬</t>
  </si>
  <si>
    <t>[표4] 조건별 건수</t>
  </si>
  <si>
    <t>대-5303</t>
  </si>
  <si>
    <t>김민재</t>
  </si>
  <si>
    <t>S-6411</t>
  </si>
  <si>
    <t>이강인</t>
  </si>
  <si>
    <t>중-6162</t>
  </si>
  <si>
    <t>소-8022</t>
  </si>
  <si>
    <t>대-8103</t>
  </si>
  <si>
    <t>소-9323</t>
  </si>
  <si>
    <t>중-7893</t>
  </si>
  <si>
    <t>중-7641</t>
  </si>
  <si>
    <t>대-1263</t>
  </si>
  <si>
    <t>대-3721</t>
  </si>
  <si>
    <t>이재성</t>
  </si>
  <si>
    <t>소-7821</t>
  </si>
  <si>
    <t>중-5333</t>
  </si>
  <si>
    <t>소-1481</t>
  </si>
  <si>
    <t>중-8912</t>
  </si>
  <si>
    <t>중-8672</t>
  </si>
  <si>
    <t>조규성</t>
  </si>
  <si>
    <t>중-8201</t>
  </si>
  <si>
    <t>소-5641</t>
  </si>
  <si>
    <t>소-2231</t>
  </si>
  <si>
    <t>S-7412</t>
  </si>
  <si>
    <t>주문번호</t>
  </si>
  <si>
    <t>담당자</t>
  </si>
  <si>
    <t>부서명</t>
  </si>
  <si>
    <t>사원번호</t>
  </si>
  <si>
    <t>직위</t>
  </si>
  <si>
    <t>과장</t>
  </si>
  <si>
    <t>사원</t>
  </si>
  <si>
    <t>대리</t>
  </si>
  <si>
    <t>[표3] 월간 재고 관리 현황</t>
  </si>
  <si>
    <t>상품코드</t>
  </si>
  <si>
    <t>분류</t>
  </si>
  <si>
    <t>상품명</t>
  </si>
  <si>
    <t>전월재고</t>
  </si>
  <si>
    <t>당월입고</t>
  </si>
  <si>
    <t>당월출고</t>
  </si>
  <si>
    <t>현재고</t>
  </si>
  <si>
    <t>재고회전율</t>
  </si>
  <si>
    <t>반-7908</t>
  </si>
  <si>
    <t>반지</t>
  </si>
  <si>
    <t>반지 세트 1</t>
  </si>
  <si>
    <t>반-9562</t>
  </si>
  <si>
    <t>반지 세트 2</t>
  </si>
  <si>
    <t>목-9859</t>
  </si>
  <si>
    <t>목걸이</t>
  </si>
  <si>
    <t>목걸이 세트 3</t>
  </si>
  <si>
    <t>반-9266</t>
  </si>
  <si>
    <t>반지 세트 4</t>
  </si>
  <si>
    <t>목-3049</t>
  </si>
  <si>
    <t>목걸이 세트 5</t>
  </si>
  <si>
    <t>목-5505</t>
  </si>
  <si>
    <t>목걸이 세트 6</t>
  </si>
  <si>
    <t>귀-2423</t>
  </si>
  <si>
    <t>귀걸이</t>
  </si>
  <si>
    <t>귀걸이 세트 7</t>
  </si>
  <si>
    <t>반-3625</t>
  </si>
  <si>
    <t>반지 세트 8</t>
  </si>
  <si>
    <t>귀-8000</t>
  </si>
  <si>
    <t>귀걸이 세트 9</t>
  </si>
  <si>
    <t>팔-9090</t>
  </si>
  <si>
    <t>팔찌</t>
  </si>
  <si>
    <t>팔찌 세트 10</t>
  </si>
  <si>
    <t>팔-8261</t>
  </si>
  <si>
    <t>팔찌 세트 11</t>
  </si>
  <si>
    <t>팔-4525</t>
  </si>
  <si>
    <t>팔찌 세트 12</t>
  </si>
  <si>
    <t>반-3155</t>
  </si>
  <si>
    <t>반지 세트 13</t>
  </si>
  <si>
    <t>반-9834</t>
  </si>
  <si>
    <t>반지 세트 14</t>
  </si>
  <si>
    <t>반-7181</t>
  </si>
  <si>
    <t>반지 세트 15</t>
  </si>
  <si>
    <t>반-9670</t>
  </si>
  <si>
    <t>반지 세트 16</t>
  </si>
  <si>
    <t>팔-8416</t>
  </si>
  <si>
    <t>팔찌 세트 17</t>
  </si>
  <si>
    <t>반-4227</t>
  </si>
  <si>
    <t>반지 세트 18</t>
  </si>
  <si>
    <t>목-4081</t>
  </si>
  <si>
    <t>목걸이 세트 19</t>
  </si>
  <si>
    <t>귀-7068</t>
  </si>
  <si>
    <t>귀걸이 세트 20</t>
  </si>
  <si>
    <t>반-3144</t>
  </si>
  <si>
    <t>반지 세트 21</t>
  </si>
  <si>
    <t>팔-1397</t>
  </si>
  <si>
    <t>팔찌 세트 22</t>
  </si>
  <si>
    <t>목-1867</t>
  </si>
  <si>
    <t>목걸이 세트 23</t>
  </si>
  <si>
    <t>반-2719</t>
  </si>
  <si>
    <t>반지 세트 24</t>
  </si>
  <si>
    <t>귀-6266</t>
  </si>
  <si>
    <t>귀걸이 세트 25</t>
  </si>
  <si>
    <t>팔-2710</t>
  </si>
  <si>
    <t>팔찌 세트 26</t>
  </si>
  <si>
    <t>목-1989</t>
  </si>
  <si>
    <t>목걸이 세트 27</t>
  </si>
  <si>
    <t>반-7810</t>
  </si>
  <si>
    <t>반지 세트 28</t>
  </si>
  <si>
    <t>반-6424</t>
  </si>
  <si>
    <t>반지 세트 29</t>
  </si>
  <si>
    <t>반-3424</t>
  </si>
  <si>
    <t>반지 세트 30</t>
  </si>
  <si>
    <t>귀-7572</t>
  </si>
  <si>
    <t>귀걸이 세트 31</t>
  </si>
  <si>
    <t>팔-6731</t>
  </si>
  <si>
    <t>팔찌 세트 32</t>
  </si>
  <si>
    <t>귀-3328</t>
  </si>
  <si>
    <t>귀걸이 세트 33</t>
  </si>
  <si>
    <t>귀-4753</t>
  </si>
  <si>
    <t>귀걸이 세트 34</t>
  </si>
  <si>
    <t>반-2231</t>
  </si>
  <si>
    <t>반지 세트 35</t>
  </si>
  <si>
    <t>귀-7247</t>
  </si>
  <si>
    <t>귀걸이 세트 36</t>
  </si>
  <si>
    <t>귀-2795</t>
  </si>
  <si>
    <t>귀걸이 세트 37</t>
  </si>
  <si>
    <t>반-7432</t>
  </si>
  <si>
    <t>반지 세트 38</t>
  </si>
  <si>
    <t>팔-6232</t>
  </si>
  <si>
    <t>팔찌 세트 39</t>
  </si>
  <si>
    <t>팔-5901</t>
  </si>
  <si>
    <t>팔찌 세트 40</t>
  </si>
  <si>
    <t>반-2781</t>
  </si>
  <si>
    <t>반지 세트 41</t>
  </si>
  <si>
    <t>반-2984</t>
  </si>
  <si>
    <t>반지 세트 42</t>
  </si>
  <si>
    <t>반-7582</t>
  </si>
  <si>
    <t>반지 세트 43</t>
  </si>
  <si>
    <t>목-1358</t>
  </si>
  <si>
    <t>목걸이 세트 44</t>
  </si>
  <si>
    <t>반-5002</t>
  </si>
  <si>
    <t>반지 세트 45</t>
  </si>
  <si>
    <t>반-5630</t>
  </si>
  <si>
    <t>반지 세트 46</t>
  </si>
  <si>
    <t>귀-8402</t>
  </si>
  <si>
    <t>귀걸이 세트 47</t>
  </si>
  <si>
    <t>팔-9115</t>
  </si>
  <si>
    <t>팔찌 세트 48</t>
  </si>
  <si>
    <t>주문일</t>
  </si>
  <si>
    <t>출발지</t>
  </si>
  <si>
    <t>도착지</t>
  </si>
  <si>
    <t>배송유형</t>
  </si>
  <si>
    <t>배송거리</t>
  </si>
  <si>
    <t>배송비</t>
  </si>
  <si>
    <t>배송상태</t>
  </si>
  <si>
    <t>김팀장</t>
  </si>
  <si>
    <t>서울</t>
  </si>
  <si>
    <t>대구</t>
  </si>
  <si>
    <t>당일배송</t>
  </si>
  <si>
    <t>배송완료</t>
  </si>
  <si>
    <t>박팀원</t>
  </si>
  <si>
    <t>부산</t>
  </si>
  <si>
    <t>대전</t>
  </si>
  <si>
    <t>일반배송</t>
  </si>
  <si>
    <t>배송중</t>
  </si>
  <si>
    <t>이과장</t>
  </si>
  <si>
    <t>인천</t>
  </si>
  <si>
    <t>광주</t>
  </si>
  <si>
    <t>새벽배송</t>
  </si>
  <si>
    <t>대기중</t>
  </si>
  <si>
    <t>최대리</t>
  </si>
  <si>
    <t>울산</t>
  </si>
  <si>
    <t>정팀장</t>
  </si>
  <si>
    <t>경기</t>
  </si>
  <si>
    <t>조사원</t>
  </si>
  <si>
    <t>윤팀원</t>
  </si>
  <si>
    <t>주문시간</t>
  </si>
  <si>
    <t>[표1]</t>
    <phoneticPr fontId="1" type="noConversion"/>
  </si>
  <si>
    <t>[표3] 월별 차종별 결제금액의 평균</t>
    <phoneticPr fontId="1" type="noConversion"/>
  </si>
  <si>
    <t>5월 &amp; 3일 이상</t>
    <phoneticPr fontId="1" type="noConversion"/>
  </si>
  <si>
    <t>사용일수비고</t>
    <phoneticPr fontId="1" type="noConversion"/>
  </si>
  <si>
    <t>[표1] 전국 주요 대학교 설립유형 현황</t>
  </si>
  <si>
    <t>대학코드</t>
  </si>
  <si>
    <t>대학교명</t>
  </si>
  <si>
    <t>소재지</t>
  </si>
  <si>
    <t>설립유형(코드)</t>
  </si>
  <si>
    <t>학생수</t>
  </si>
  <si>
    <t>U851</t>
  </si>
  <si>
    <t>서울대학교</t>
  </si>
  <si>
    <t>U887</t>
  </si>
  <si>
    <t>연세대학교</t>
  </si>
  <si>
    <t>U432</t>
  </si>
  <si>
    <t>고려대학교</t>
  </si>
  <si>
    <t>U231</t>
  </si>
  <si>
    <t>부산대학교</t>
  </si>
  <si>
    <t>U201</t>
  </si>
  <si>
    <t>경북대학교</t>
  </si>
  <si>
    <t>U573</t>
  </si>
  <si>
    <t>서울시립대</t>
  </si>
  <si>
    <t>미상</t>
  </si>
  <si>
    <t>U439</t>
  </si>
  <si>
    <t>전남대학교</t>
  </si>
  <si>
    <t>U932</t>
  </si>
  <si>
    <t>충남대학교</t>
  </si>
  <si>
    <t>U343</t>
  </si>
  <si>
    <t>한양대학교</t>
  </si>
  <si>
    <t>성균관대</t>
  </si>
  <si>
    <t>U262</t>
  </si>
  <si>
    <t>서강대학교</t>
  </si>
  <si>
    <t>U218</t>
  </si>
  <si>
    <t>인천대학교</t>
  </si>
  <si>
    <t>U747</t>
  </si>
  <si>
    <t>강원대학교</t>
  </si>
  <si>
    <t>춘천</t>
  </si>
  <si>
    <t>U255</t>
  </si>
  <si>
    <t>전북대학교</t>
  </si>
  <si>
    <t>전주</t>
  </si>
  <si>
    <t>U593</t>
  </si>
  <si>
    <t>경희대학교</t>
  </si>
  <si>
    <t>U853</t>
  </si>
  <si>
    <t>도립거창대</t>
  </si>
  <si>
    <t>경남</t>
  </si>
  <si>
    <t>U333</t>
  </si>
  <si>
    <t>충북도립대</t>
  </si>
  <si>
    <t>충북</t>
  </si>
  <si>
    <t>U537</t>
  </si>
  <si>
    <t>제주대학교</t>
  </si>
  <si>
    <t>제주</t>
  </si>
  <si>
    <t>U922</t>
  </si>
  <si>
    <t>한국외대</t>
  </si>
  <si>
    <t>U958</t>
  </si>
  <si>
    <t>이화여대</t>
  </si>
  <si>
    <t>U330</t>
  </si>
  <si>
    <t>충남도립대</t>
  </si>
  <si>
    <t>충남</t>
  </si>
  <si>
    <t>지점명</t>
  </si>
  <si>
    <t>1분기</t>
  </si>
  <si>
    <t>2분기</t>
  </si>
  <si>
    <t>3분기</t>
  </si>
  <si>
    <t>4분기</t>
  </si>
  <si>
    <t>강남점</t>
  </si>
  <si>
    <t>서초점</t>
  </si>
  <si>
    <t>송파점</t>
  </si>
  <si>
    <t>근태점수</t>
  </si>
  <si>
    <t>실적점수</t>
  </si>
  <si>
    <t>평가총점</t>
  </si>
  <si>
    <t>E2601</t>
  </si>
  <si>
    <t>기획부</t>
  </si>
  <si>
    <t>E2602</t>
  </si>
  <si>
    <t>인사부</t>
  </si>
  <si>
    <t>E2603</t>
  </si>
  <si>
    <t>E2604</t>
  </si>
  <si>
    <t>E2605</t>
  </si>
  <si>
    <t>영업부</t>
  </si>
  <si>
    <t>E2606</t>
  </si>
  <si>
    <t>E2607</t>
  </si>
  <si>
    <t>E2608</t>
  </si>
  <si>
    <t>E2609</t>
  </si>
  <si>
    <t>E2610</t>
  </si>
  <si>
    <t>E2611</t>
  </si>
  <si>
    <t>E2612</t>
  </si>
  <si>
    <t>E2613</t>
  </si>
  <si>
    <t>E2614</t>
  </si>
  <si>
    <t>E2615</t>
  </si>
  <si>
    <t>[표1] 아카데미 수강 신청 현황</t>
  </si>
  <si>
    <t>신청일자</t>
  </si>
  <si>
    <t>수강자명</t>
  </si>
  <si>
    <t>과정구분</t>
  </si>
  <si>
    <t>수강료</t>
  </si>
  <si>
    <t>[표1] 상반기 부서별 사원 평가표</t>
    <phoneticPr fontId="1" type="noConversion"/>
  </si>
  <si>
    <t>[표1] 지점별 분기별 매출 현황</t>
    <phoneticPr fontId="1" type="noConversion"/>
  </si>
  <si>
    <t>[표2] 과목 목록</t>
  </si>
  <si>
    <t>[표3] 과정 구분</t>
  </si>
  <si>
    <t>컴퓨터활용능력</t>
  </si>
  <si>
    <t>정규과정</t>
  </si>
  <si>
    <t>워드프로세서</t>
  </si>
  <si>
    <t>심화과정</t>
  </si>
  <si>
    <t>정보처리기사</t>
  </si>
  <si>
    <t>단기속성</t>
  </si>
  <si>
    <t>ITQ</t>
  </si>
  <si>
    <t>수강료</t>
    <phoneticPr fontId="1" type="noConversion"/>
  </si>
  <si>
    <t>수강과목</t>
    <phoneticPr fontId="1" type="noConversion"/>
  </si>
  <si>
    <t>과정구분</t>
    <phoneticPr fontId="1" type="noConversion"/>
  </si>
  <si>
    <t>홍길동</t>
  </si>
  <si>
    <t>조건</t>
    <phoneticPr fontId="1" type="noConversion"/>
  </si>
  <si>
    <t>(모두)</t>
  </si>
  <si>
    <t>총합계</t>
  </si>
  <si>
    <t>1월</t>
  </si>
  <si>
    <t>2월</t>
  </si>
  <si>
    <t>3월</t>
  </si>
  <si>
    <t>4월</t>
  </si>
  <si>
    <t>5월</t>
  </si>
  <si>
    <t>합계 : 판매금액</t>
  </si>
  <si>
    <t>합계 : 원가</t>
  </si>
  <si>
    <t>개월(주문일자)</t>
  </si>
  <si>
    <t>합계 : 이익금</t>
  </si>
  <si>
    <t>기획부 평균</t>
  </si>
  <si>
    <t>인사부 평균</t>
  </si>
  <si>
    <t>영업부 평균</t>
  </si>
  <si>
    <t>전체 평균</t>
  </si>
  <si>
    <t>기획부 개수</t>
  </si>
  <si>
    <t>인사부 개수</t>
  </si>
  <si>
    <t>영업부 개수</t>
  </si>
  <si>
    <t>전체 개수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</si>
</sst>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h:mm;@"/>
    <numFmt numFmtId="177" formatCode="#&quot;월&quot;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rgb="FFE7E6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0" fontId="2" fillId="0" borderId="0"/>
    <xf numFmtId="41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9" fontId="0" fillId="0" borderId="1" xfId="3" applyFont="1" applyBorder="1">
      <alignment vertical="center"/>
    </xf>
    <xf numFmtId="9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41" fontId="0" fillId="0" borderId="1" xfId="2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7" fontId="0" fillId="2" borderId="1" xfId="0" applyNumberFormat="1" applyFill="1" applyBorder="1" applyAlignment="1">
      <alignment horizontal="center" vertical="center"/>
    </xf>
    <xf numFmtId="41" fontId="0" fillId="0" borderId="1" xfId="2" applyFont="1" applyBorder="1">
      <alignment vertical="center"/>
    </xf>
    <xf numFmtId="0" fontId="2" fillId="0" borderId="0" xfId="1"/>
    <xf numFmtId="0" fontId="2" fillId="0" borderId="1" xfId="1" applyBorder="1" applyAlignment="1">
      <alignment horizontal="center"/>
    </xf>
    <xf numFmtId="0" fontId="0" fillId="0" borderId="0" xfId="0" applyAlignment="1"/>
    <xf numFmtId="0" fontId="4" fillId="0" borderId="1" xfId="1" applyFont="1" applyBorder="1" applyAlignment="1">
      <alignment horizontal="center"/>
    </xf>
    <xf numFmtId="41" fontId="2" fillId="0" borderId="1" xfId="2" applyFont="1" applyBorder="1" applyAlignment="1">
      <alignment horizontal="right"/>
    </xf>
    <xf numFmtId="0" fontId="4" fillId="0" borderId="0" xfId="0" applyFont="1" applyAlignment="1"/>
    <xf numFmtId="0" fontId="4" fillId="3" borderId="1" xfId="0" applyFont="1" applyFill="1" applyBorder="1" applyAlignment="1">
      <alignment horizontal="center"/>
    </xf>
    <xf numFmtId="41" fontId="5" fillId="0" borderId="1" xfId="2" applyFont="1" applyBorder="1" applyAlignment="1"/>
    <xf numFmtId="41" fontId="0" fillId="0" borderId="1" xfId="2" applyFont="1" applyBorder="1" applyAlignment="1"/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1" xfId="1" applyNumberFormat="1" applyBorder="1" applyAlignment="1">
      <alignment horizontal="center"/>
    </xf>
  </cellXfs>
  <cellStyles count="4">
    <cellStyle name="백분율" xfId="3" builtinId="5"/>
    <cellStyle name="쉼표 [0]" xfId="2" builtinId="6"/>
    <cellStyle name="표준" xfId="0" builtinId="0"/>
    <cellStyle name="표준 2" xfId="1" xr:uid="{471876E0-4B39-461D-B2A3-03A42FFA0437}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매출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'기타작업-2'!$B$3</c:f>
              <c:strCache>
                <c:ptCount val="1"/>
                <c:pt idx="0">
                  <c:v>1분기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'기타작업-2'!$A$4:$A$6</c:f>
              <c:strCache>
                <c:ptCount val="3"/>
                <c:pt idx="0">
                  <c:v>강남점</c:v>
                </c:pt>
                <c:pt idx="1">
                  <c:v>서초점</c:v>
                </c:pt>
                <c:pt idx="2">
                  <c:v>송파점</c:v>
                </c:pt>
              </c:strCache>
            </c:strRef>
          </c:cat>
          <c:val>
            <c:numRef>
              <c:f>'기타작업-2'!$B$4:$B$6</c:f>
              <c:numCache>
                <c:formatCode>General</c:formatCode>
                <c:ptCount val="3"/>
                <c:pt idx="0">
                  <c:v>450</c:v>
                </c:pt>
                <c:pt idx="1">
                  <c:v>320</c:v>
                </c:pt>
                <c:pt idx="2">
                  <c:v>410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64-4C7C-9B2F-D3F67C36B1A9}"/>
            </c:ext>
          </c:extLst>
        </c:ser>
        <c:ser>
          <c:idx val="1"/>
          <c:order val="1"/>
          <c:tx>
            <c:strRef>
              <c:f>'기타작업-2'!$C$3</c:f>
              <c:strCache>
                <c:ptCount val="1"/>
                <c:pt idx="0">
                  <c:v>2분기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'기타작업-2'!$A$4:$A$6</c:f>
              <c:strCache>
                <c:ptCount val="3"/>
                <c:pt idx="0">
                  <c:v>강남점</c:v>
                </c:pt>
                <c:pt idx="1">
                  <c:v>서초점</c:v>
                </c:pt>
                <c:pt idx="2">
                  <c:v>송파점</c:v>
                </c:pt>
              </c:strCache>
            </c:strRef>
          </c:cat>
          <c:val>
            <c:numRef>
              <c:f>'기타작업-2'!$C$4:$C$6</c:f>
              <c:numCache>
                <c:formatCode>General</c:formatCode>
                <c:ptCount val="3"/>
                <c:pt idx="0">
                  <c:v>480</c:v>
                </c:pt>
                <c:pt idx="1">
                  <c:v>310</c:v>
                </c:pt>
                <c:pt idx="2">
                  <c:v>430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64-4C7C-9B2F-D3F67C36B1A9}"/>
            </c:ext>
          </c:extLst>
        </c:ser>
        <c:ser>
          <c:idx val="2"/>
          <c:order val="2"/>
          <c:tx>
            <c:strRef>
              <c:f>'기타작업-2'!$D$3</c:f>
              <c:strCache>
                <c:ptCount val="1"/>
                <c:pt idx="0">
                  <c:v>3분기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  <a:sp3d/>
          </c:spPr>
          <c:invertIfNegative val="0"/>
          <c:cat>
            <c:strRef>
              <c:f>'기타작업-2'!$A$4:$A$6</c:f>
              <c:strCache>
                <c:ptCount val="3"/>
                <c:pt idx="0">
                  <c:v>강남점</c:v>
                </c:pt>
                <c:pt idx="1">
                  <c:v>서초점</c:v>
                </c:pt>
                <c:pt idx="2">
                  <c:v>송파점</c:v>
                </c:pt>
              </c:strCache>
            </c:strRef>
          </c:cat>
          <c:val>
            <c:numRef>
              <c:f>'기타작업-2'!$D$4:$D$6</c:f>
              <c:numCache>
                <c:formatCode>General</c:formatCode>
                <c:ptCount val="3"/>
                <c:pt idx="0">
                  <c:v>520</c:v>
                </c:pt>
                <c:pt idx="1">
                  <c:v>350</c:v>
                </c:pt>
                <c:pt idx="2">
                  <c:v>460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B64-4C7C-9B2F-D3F67C36B1A9}"/>
            </c:ext>
          </c:extLst>
        </c:ser>
        <c:ser>
          <c:idx val="3"/>
          <c:order val="3"/>
          <c:tx>
            <c:strRef>
              <c:f>'기타작업-2'!$E$3</c:f>
              <c:strCache>
                <c:ptCount val="1"/>
                <c:pt idx="0">
                  <c:v>4분기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  <a:sp3d/>
          </c:spPr>
          <c:invertIfNegative val="0"/>
          <c:cat>
            <c:strRef>
              <c:f>'기타작업-2'!$A$4:$A$6</c:f>
              <c:strCache>
                <c:ptCount val="3"/>
                <c:pt idx="0">
                  <c:v>강남점</c:v>
                </c:pt>
                <c:pt idx="1">
                  <c:v>서초점</c:v>
                </c:pt>
                <c:pt idx="2">
                  <c:v>송파점</c:v>
                </c:pt>
              </c:strCache>
            </c:strRef>
          </c:cat>
          <c:val>
            <c:numRef>
              <c:f>'기타작업-2'!$E$4:$E$6</c:f>
              <c:numCache>
                <c:formatCode>General</c:formatCode>
                <c:ptCount val="3"/>
                <c:pt idx="0">
                  <c:v>590</c:v>
                </c:pt>
                <c:pt idx="1">
                  <c:v>400</c:v>
                </c:pt>
                <c:pt idx="2">
                  <c:v>510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F9-4A5D-A266-C5BA394E5C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gapDepth val="50"/>
        <c:shape val="cylinder"/>
        <c:axId val="733932880"/>
        <c:axId val="733932464"/>
        <c:axId val="0"/>
      </c:bar3DChart>
      <c:catAx>
        <c:axId val="7339328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33932464"/>
        <c:crosses val="autoZero"/>
        <c:auto val="1"/>
        <c:lblAlgn val="ctr"/>
        <c:lblOffset val="100"/>
        <c:noMultiLvlLbl val="0"/>
      </c:catAx>
      <c:valAx>
        <c:axId val="7339324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33932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15361" name="Button 1" hidden="1">
              <a:extLst>
                <a:ext uri="{63B3BB69-23CF-44E3-9099-C40C66FF867C}">
                  <a14:compatExt spid="_x0000_s15361"/>
                </a:ext>
                <a:ext uri="{FF2B5EF4-FFF2-40B4-BE49-F238E27FC236}">
                  <a16:creationId xmlns:a16="http://schemas.microsoft.com/office/drawing/2014/main" id="{00000000-0008-0000-0500-00000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</xdr:row>
          <xdr:rowOff>0</xdr:rowOff>
        </xdr:from>
        <xdr:to>
          <xdr:col>7</xdr:col>
          <xdr:colOff>0</xdr:colOff>
          <xdr:row>7</xdr:row>
          <xdr:rowOff>0</xdr:rowOff>
        </xdr:to>
        <xdr:sp macro="" textlink="">
          <xdr:nvSpPr>
            <xdr:cNvPr id="15362" name="Button 2" hidden="1">
              <a:extLst>
                <a:ext uri="{63B3BB69-23CF-44E3-9099-C40C66FF867C}">
                  <a14:compatExt spid="_x0000_s15362"/>
                </a:ext>
                <a:ext uri="{FF2B5EF4-FFF2-40B4-BE49-F238E27FC236}">
                  <a16:creationId xmlns:a16="http://schemas.microsoft.com/office/drawing/2014/main" id="{00000000-0008-0000-0500-000002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서식해제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8</xdr:col>
      <xdr:colOff>0</xdr:colOff>
      <xdr:row>24</xdr:row>
      <xdr:rowOff>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638175</xdr:colOff>
          <xdr:row>0</xdr:row>
          <xdr:rowOff>57150</xdr:rowOff>
        </xdr:from>
        <xdr:to>
          <xdr:col>5</xdr:col>
          <xdr:colOff>9525</xdr:colOff>
          <xdr:row>1</xdr:row>
          <xdr:rowOff>142875</xdr:rowOff>
        </xdr:to>
        <xdr:sp macro="" textlink="">
          <xdr:nvSpPr>
            <xdr:cNvPr id="9217" name="cmd수강신청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7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나현" refreshedDate="46328.577564004627" backgroundQuery="1" createdVersion="8" refreshedVersion="8" minRefreshableVersion="3" recordCount="30" xr:uid="{DF225DAC-5A96-46BE-8B01-CBFA56279905}">
  <cacheSource type="external" connectionId="2"/>
  <cacheFields count="6">
    <cacheField name="주문일자" numFmtId="0" sqlType="11">
      <sharedItems containsSemiMixedTypes="0" containsNonDate="0" containsDate="1" containsString="0" minDate="2026-01-02T00:00:00" maxDate="2026-05-30T00:00:00" count="28">
        <d v="2026-01-29T00:00:00"/>
        <d v="2026-02-05T00:00:00"/>
        <d v="2026-01-23T00:00:00"/>
        <d v="2026-01-03T00:00:00"/>
        <d v="2026-05-19T00:00:00"/>
        <d v="2026-01-02T00:00:00"/>
        <d v="2026-02-09T00:00:00"/>
        <d v="2026-01-25T00:00:00"/>
        <d v="2026-01-12T00:00:00"/>
        <d v="2026-04-06T00:00:00"/>
        <d v="2026-04-02T00:00:00"/>
        <d v="2026-02-28T00:00:00"/>
        <d v="2026-04-07T00:00:00"/>
        <d v="2026-02-11T00:00:00"/>
        <d v="2026-01-19T00:00:00"/>
        <d v="2026-04-28T00:00:00"/>
        <d v="2026-02-26T00:00:00"/>
        <d v="2026-03-21T00:00:00"/>
        <d v="2026-05-25T00:00:00"/>
        <d v="2026-04-27T00:00:00"/>
        <d v="2026-05-23T00:00:00"/>
        <d v="2026-05-29T00:00:00"/>
        <d v="2026-04-18T00:00:00"/>
        <d v="2026-04-29T00:00:00"/>
        <d v="2026-01-30T00:00:00"/>
        <d v="2026-04-21T00:00:00"/>
        <d v="2026-03-08T00:00:00"/>
        <d v="2026-03-17T00:00:00"/>
      </sharedItems>
      <fieldGroup par="4"/>
    </cacheField>
    <cacheField name="부서명" numFmtId="0" sqlType="-9">
      <sharedItems count="4">
        <s v="특판1팀"/>
        <s v="영업1팀"/>
        <s v="특판2팀"/>
        <s v="영업2팀"/>
      </sharedItems>
    </cacheField>
    <cacheField name="판매금액" numFmtId="0" sqlType="8">
      <sharedItems containsSemiMixedTypes="0" containsString="0" containsNumber="1" containsInteger="1" minValue="1010000" maxValue="4860000" count="30">
        <n v="2400000"/>
        <n v="4790000"/>
        <n v="1150000"/>
        <n v="2010000"/>
        <n v="3290000"/>
        <n v="3160000"/>
        <n v="1520000"/>
        <n v="4090000"/>
        <n v="1630000"/>
        <n v="2500000"/>
        <n v="1350000"/>
        <n v="2190000"/>
        <n v="4250000"/>
        <n v="2070000"/>
        <n v="4730000"/>
        <n v="4270000"/>
        <n v="2170000"/>
        <n v="1330000"/>
        <n v="4350000"/>
        <n v="1710000"/>
        <n v="3990000"/>
        <n v="2120000"/>
        <n v="4860000"/>
        <n v="1810000"/>
        <n v="2950000"/>
        <n v="1050000"/>
        <n v="2740000"/>
        <n v="1010000"/>
        <n v="1540000"/>
        <n v="2910000"/>
      </sharedItems>
    </cacheField>
    <cacheField name="원가" numFmtId="0" sqlType="8">
      <sharedItems containsSemiMixedTypes="0" containsString="0" containsNumber="1" containsInteger="1" minValue="607324" maxValue="3677062" count="30">
        <n v="1376322"/>
        <n v="3677062"/>
        <n v="607324"/>
        <n v="1436759"/>
        <n v="2226605"/>
        <n v="1902557"/>
        <n v="802292"/>
        <n v="2369567"/>
        <n v="1290853"/>
        <n v="1872053"/>
        <n v="693558"/>
        <n v="1664279"/>
        <n v="3188490"/>
        <n v="1451178"/>
        <n v="2712386"/>
        <n v="3016535"/>
        <n v="1619993"/>
        <n v="749182"/>
        <n v="2826496"/>
        <n v="981519"/>
        <n v="2507835"/>
        <n v="1694299"/>
        <n v="2498695"/>
        <n v="1335099"/>
        <n v="2002361"/>
        <n v="739289"/>
        <n v="1461695"/>
        <n v="794006"/>
        <n v="1172179"/>
        <n v="2120671"/>
      </sharedItems>
    </cacheField>
    <cacheField name="개월(주문일자)" numFmtId="0" databaseField="0">
      <fieldGroup base="0">
        <rangePr groupBy="months" startDate="2026-01-02T00:00:00" endDate="2026-05-30T00:00:00"/>
        <groupItems count="14">
          <s v="&lt;2026-01-02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6-05-30"/>
        </groupItems>
      </fieldGroup>
    </cacheField>
    <cacheField name="이익금" numFmtId="0" formula="판매금액 -원가" databaseField="0"/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">
  <r>
    <x v="0"/>
    <x v="0"/>
    <x v="0"/>
    <x v="0"/>
  </r>
  <r>
    <x v="1"/>
    <x v="0"/>
    <x v="1"/>
    <x v="1"/>
  </r>
  <r>
    <x v="2"/>
    <x v="1"/>
    <x v="2"/>
    <x v="2"/>
  </r>
  <r>
    <x v="3"/>
    <x v="2"/>
    <x v="3"/>
    <x v="3"/>
  </r>
  <r>
    <x v="4"/>
    <x v="1"/>
    <x v="4"/>
    <x v="4"/>
  </r>
  <r>
    <x v="5"/>
    <x v="0"/>
    <x v="5"/>
    <x v="5"/>
  </r>
  <r>
    <x v="6"/>
    <x v="3"/>
    <x v="6"/>
    <x v="6"/>
  </r>
  <r>
    <x v="7"/>
    <x v="3"/>
    <x v="7"/>
    <x v="7"/>
  </r>
  <r>
    <x v="8"/>
    <x v="0"/>
    <x v="8"/>
    <x v="8"/>
  </r>
  <r>
    <x v="9"/>
    <x v="2"/>
    <x v="9"/>
    <x v="9"/>
  </r>
  <r>
    <x v="10"/>
    <x v="2"/>
    <x v="10"/>
    <x v="10"/>
  </r>
  <r>
    <x v="11"/>
    <x v="1"/>
    <x v="11"/>
    <x v="11"/>
  </r>
  <r>
    <x v="12"/>
    <x v="3"/>
    <x v="12"/>
    <x v="12"/>
  </r>
  <r>
    <x v="13"/>
    <x v="3"/>
    <x v="13"/>
    <x v="13"/>
  </r>
  <r>
    <x v="14"/>
    <x v="0"/>
    <x v="14"/>
    <x v="14"/>
  </r>
  <r>
    <x v="15"/>
    <x v="3"/>
    <x v="15"/>
    <x v="15"/>
  </r>
  <r>
    <x v="16"/>
    <x v="1"/>
    <x v="16"/>
    <x v="16"/>
  </r>
  <r>
    <x v="17"/>
    <x v="3"/>
    <x v="17"/>
    <x v="17"/>
  </r>
  <r>
    <x v="18"/>
    <x v="1"/>
    <x v="18"/>
    <x v="18"/>
  </r>
  <r>
    <x v="19"/>
    <x v="3"/>
    <x v="19"/>
    <x v="19"/>
  </r>
  <r>
    <x v="20"/>
    <x v="2"/>
    <x v="20"/>
    <x v="20"/>
  </r>
  <r>
    <x v="21"/>
    <x v="3"/>
    <x v="21"/>
    <x v="21"/>
  </r>
  <r>
    <x v="1"/>
    <x v="1"/>
    <x v="22"/>
    <x v="22"/>
  </r>
  <r>
    <x v="0"/>
    <x v="0"/>
    <x v="23"/>
    <x v="23"/>
  </r>
  <r>
    <x v="22"/>
    <x v="3"/>
    <x v="24"/>
    <x v="24"/>
  </r>
  <r>
    <x v="23"/>
    <x v="2"/>
    <x v="25"/>
    <x v="25"/>
  </r>
  <r>
    <x v="24"/>
    <x v="0"/>
    <x v="26"/>
    <x v="26"/>
  </r>
  <r>
    <x v="25"/>
    <x v="3"/>
    <x v="27"/>
    <x v="27"/>
  </r>
  <r>
    <x v="26"/>
    <x v="2"/>
    <x v="28"/>
    <x v="28"/>
  </r>
  <r>
    <x v="27"/>
    <x v="1"/>
    <x v="29"/>
    <x v="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D79CD08-0C49-4D41-9D31-B9B51ECCD3C0}" name="피벗 테이블2" cacheId="12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fieldListSortAscending="1">
  <location ref="A4:D10" firstHeaderRow="0" firstDataRow="1" firstDataCol="1" rowPageCount="1" colPageCount="1"/>
  <pivotFields count="6">
    <pivotField compact="0" showAll="0">
      <items count="29">
        <item x="5"/>
        <item x="3"/>
        <item x="8"/>
        <item x="14"/>
        <item x="2"/>
        <item x="7"/>
        <item x="0"/>
        <item x="24"/>
        <item x="1"/>
        <item x="6"/>
        <item x="13"/>
        <item x="16"/>
        <item x="11"/>
        <item x="26"/>
        <item x="27"/>
        <item x="17"/>
        <item x="10"/>
        <item x="9"/>
        <item x="12"/>
        <item x="22"/>
        <item x="25"/>
        <item x="19"/>
        <item x="15"/>
        <item x="23"/>
        <item x="4"/>
        <item x="20"/>
        <item x="18"/>
        <item x="21"/>
        <item t="default"/>
      </items>
    </pivotField>
    <pivotField axis="axisPage" compact="0" showAll="0">
      <items count="5">
        <item x="1"/>
        <item x="3"/>
        <item x="0"/>
        <item x="2"/>
        <item t="default"/>
      </items>
    </pivotField>
    <pivotField dataField="1" compact="0" showAll="0"/>
    <pivotField dataField="1" compact="0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dataField="1" compact="0" dragToRow="0" dragToCol="0" dragToPage="0" showAll="0" defaultSubtotal="0"/>
  </pivotFields>
  <rowFields count="1">
    <field x="4"/>
  </rowFields>
  <rowItems count="6">
    <i>
      <x v="1"/>
    </i>
    <i>
      <x v="2"/>
    </i>
    <i>
      <x v="3"/>
    </i>
    <i>
      <x v="4"/>
    </i>
    <i>
      <x v="5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1">
    <pageField fld="1" hier="-1"/>
  </pageFields>
  <dataFields count="3">
    <dataField name="합계 : 판매금액" fld="2" baseField="4" baseItem="1" numFmtId="41"/>
    <dataField name="합계 : 원가" fld="3" baseField="4" baseItem="1" numFmtId="41"/>
    <dataField name="합계 : 이익금" fld="5" baseField="4" baseItem="1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ACE62-DF5F-47B6-9D21-BFA9E3F5B9C9}">
  <sheetPr codeName="Sheet1"/>
  <dimension ref="B1:R34"/>
  <sheetViews>
    <sheetView topLeftCell="A4" zoomScaleNormal="100" workbookViewId="0">
      <selection activeCell="M22" sqref="M22"/>
    </sheetView>
  </sheetViews>
  <sheetFormatPr defaultRowHeight="16.5"/>
  <cols>
    <col min="1" max="1" width="2.125" customWidth="1"/>
    <col min="2" max="2" width="9.25" bestFit="1" customWidth="1"/>
    <col min="3" max="3" width="12.5" bestFit="1" customWidth="1"/>
    <col min="4" max="4" width="9.875" customWidth="1"/>
    <col min="8" max="8" width="10.375" customWidth="1"/>
    <col min="12" max="12" width="1.875" customWidth="1"/>
  </cols>
  <sheetData>
    <row r="1" spans="2:18">
      <c r="B1" t="s">
        <v>207</v>
      </c>
    </row>
    <row r="2" spans="2:18">
      <c r="B2" s="1" t="s">
        <v>61</v>
      </c>
      <c r="C2" s="1" t="s">
        <v>178</v>
      </c>
      <c r="D2" s="1" t="s">
        <v>206</v>
      </c>
      <c r="E2" s="1" t="s">
        <v>62</v>
      </c>
      <c r="F2" s="1" t="s">
        <v>179</v>
      </c>
      <c r="G2" s="1" t="s">
        <v>180</v>
      </c>
      <c r="H2" s="1" t="s">
        <v>181</v>
      </c>
      <c r="I2" s="1" t="s">
        <v>182</v>
      </c>
      <c r="J2" s="1" t="s">
        <v>183</v>
      </c>
      <c r="K2" s="1" t="s">
        <v>184</v>
      </c>
      <c r="M2" s="24" t="s">
        <v>314</v>
      </c>
    </row>
    <row r="3" spans="2:18">
      <c r="B3" s="1">
        <v>1000</v>
      </c>
      <c r="C3" s="2">
        <v>46096</v>
      </c>
      <c r="D3" s="3">
        <v>0.33333333333333331</v>
      </c>
      <c r="E3" s="1" t="s">
        <v>185</v>
      </c>
      <c r="F3" s="1" t="s">
        <v>186</v>
      </c>
      <c r="G3" s="1" t="s">
        <v>187</v>
      </c>
      <c r="H3" s="1" t="s">
        <v>188</v>
      </c>
      <c r="I3" s="1">
        <v>30</v>
      </c>
      <c r="J3" s="1">
        <v>18000</v>
      </c>
      <c r="K3" s="1" t="s">
        <v>189</v>
      </c>
      <c r="M3" t="b">
        <f>AND(NOT(RIGHT($E3,1)="장"),AND($D3&gt;=9/24,$D3&lt;=11/24+50/(24*60)))</f>
        <v>0</v>
      </c>
      <c r="R3" t="b">
        <f>AND(WEEKDAY(EOMONTH($C3,0),2)&gt;=5,ISNUMBER(FIND("팀",$E3,2)))</f>
        <v>0</v>
      </c>
    </row>
    <row r="4" spans="2:18">
      <c r="B4" s="1">
        <v>1001</v>
      </c>
      <c r="C4" s="2">
        <v>46122</v>
      </c>
      <c r="D4" s="3">
        <v>0.46319444444444452</v>
      </c>
      <c r="E4" s="1" t="s">
        <v>190</v>
      </c>
      <c r="F4" s="1" t="s">
        <v>191</v>
      </c>
      <c r="G4" s="1" t="s">
        <v>192</v>
      </c>
      <c r="H4" s="1" t="s">
        <v>193</v>
      </c>
      <c r="I4" s="1">
        <v>37</v>
      </c>
      <c r="J4" s="1">
        <v>21500</v>
      </c>
      <c r="K4" s="1" t="s">
        <v>194</v>
      </c>
      <c r="R4" t="b">
        <f t="shared" ref="R4:R34" si="0">AND(WEEKDAY(EOMONTH($C4,0),2)&gt;=5,ISNUMBER(FIND("팀",$E4,2)))</f>
        <v>0</v>
      </c>
    </row>
    <row r="5" spans="2:18">
      <c r="B5" s="1">
        <v>1002</v>
      </c>
      <c r="C5" s="2">
        <v>46162</v>
      </c>
      <c r="D5" s="3">
        <v>0.55138888888888893</v>
      </c>
      <c r="E5" s="1" t="s">
        <v>195</v>
      </c>
      <c r="F5" s="1" t="s">
        <v>196</v>
      </c>
      <c r="G5" s="1" t="s">
        <v>197</v>
      </c>
      <c r="H5" s="1" t="s">
        <v>198</v>
      </c>
      <c r="I5" s="1">
        <v>44</v>
      </c>
      <c r="J5" s="1">
        <v>25000</v>
      </c>
      <c r="K5" s="1" t="s">
        <v>199</v>
      </c>
      <c r="M5" s="1" t="s">
        <v>61</v>
      </c>
      <c r="N5" s="1" t="s">
        <v>206</v>
      </c>
      <c r="O5" s="1" t="s">
        <v>62</v>
      </c>
      <c r="P5" s="1" t="s">
        <v>183</v>
      </c>
      <c r="Q5" s="1" t="s">
        <v>184</v>
      </c>
      <c r="R5" t="b">
        <f t="shared" si="0"/>
        <v>0</v>
      </c>
    </row>
    <row r="6" spans="2:18">
      <c r="B6" s="1">
        <v>1003</v>
      </c>
      <c r="C6" s="2">
        <v>46096</v>
      </c>
      <c r="D6" s="3">
        <v>0.63958333333333328</v>
      </c>
      <c r="E6" s="1" t="s">
        <v>200</v>
      </c>
      <c r="F6" s="1" t="s">
        <v>187</v>
      </c>
      <c r="G6" s="1" t="s">
        <v>201</v>
      </c>
      <c r="H6" s="1" t="s">
        <v>188</v>
      </c>
      <c r="I6" s="1">
        <v>51</v>
      </c>
      <c r="J6" s="1">
        <v>28500</v>
      </c>
      <c r="K6" s="1" t="s">
        <v>189</v>
      </c>
      <c r="M6" s="1">
        <v>1001</v>
      </c>
      <c r="N6" s="3">
        <v>0.46319444444444452</v>
      </c>
      <c r="O6" s="1" t="s">
        <v>190</v>
      </c>
      <c r="P6" s="1">
        <v>21500</v>
      </c>
      <c r="Q6" s="1" t="s">
        <v>194</v>
      </c>
      <c r="R6" t="b">
        <f t="shared" si="0"/>
        <v>0</v>
      </c>
    </row>
    <row r="7" spans="2:18">
      <c r="B7" s="1">
        <v>1004</v>
      </c>
      <c r="C7" s="2">
        <v>46122</v>
      </c>
      <c r="D7" s="3">
        <v>0.72777777777777775</v>
      </c>
      <c r="E7" s="1" t="s">
        <v>202</v>
      </c>
      <c r="F7" s="1" t="s">
        <v>192</v>
      </c>
      <c r="G7" s="1" t="s">
        <v>203</v>
      </c>
      <c r="H7" s="1" t="s">
        <v>193</v>
      </c>
      <c r="I7" s="1">
        <v>58</v>
      </c>
      <c r="J7" s="1">
        <v>32000</v>
      </c>
      <c r="K7" s="1" t="s">
        <v>194</v>
      </c>
      <c r="M7" s="1">
        <v>1015</v>
      </c>
      <c r="N7" s="3">
        <v>0.48958333333333331</v>
      </c>
      <c r="O7" s="1" t="s">
        <v>190</v>
      </c>
      <c r="P7" s="1">
        <v>70500</v>
      </c>
      <c r="Q7" s="1" t="s">
        <v>189</v>
      </c>
      <c r="R7" t="b">
        <f t="shared" si="0"/>
        <v>0</v>
      </c>
    </row>
    <row r="8" spans="2:18">
      <c r="B8" s="1">
        <v>1005</v>
      </c>
      <c r="C8" s="2">
        <v>46162</v>
      </c>
      <c r="D8" s="3">
        <v>0.81597222222222221</v>
      </c>
      <c r="E8" s="1" t="s">
        <v>204</v>
      </c>
      <c r="F8" s="1" t="s">
        <v>197</v>
      </c>
      <c r="G8" s="1" t="s">
        <v>186</v>
      </c>
      <c r="H8" s="1" t="s">
        <v>198</v>
      </c>
      <c r="I8" s="1">
        <v>65</v>
      </c>
      <c r="J8" s="1">
        <v>35500</v>
      </c>
      <c r="K8" s="1" t="s">
        <v>199</v>
      </c>
      <c r="M8" s="1">
        <v>1020</v>
      </c>
      <c r="N8" s="3">
        <v>0.38541666666666669</v>
      </c>
      <c r="O8" s="1" t="s">
        <v>205</v>
      </c>
      <c r="P8" s="1">
        <v>7000</v>
      </c>
      <c r="Q8" s="1" t="s">
        <v>199</v>
      </c>
      <c r="R8" t="b">
        <f t="shared" si="0"/>
        <v>0</v>
      </c>
    </row>
    <row r="9" spans="2:18">
      <c r="B9" s="1">
        <v>1006</v>
      </c>
      <c r="C9" s="2">
        <v>46096</v>
      </c>
      <c r="D9" s="3">
        <v>0.90416666666666667</v>
      </c>
      <c r="E9" s="1" t="s">
        <v>205</v>
      </c>
      <c r="F9" s="1" t="s">
        <v>201</v>
      </c>
      <c r="G9" s="1" t="s">
        <v>191</v>
      </c>
      <c r="H9" s="1" t="s">
        <v>188</v>
      </c>
      <c r="I9" s="1">
        <v>72</v>
      </c>
      <c r="J9" s="1">
        <v>39000</v>
      </c>
      <c r="K9" s="1" t="s">
        <v>189</v>
      </c>
      <c r="M9" s="1">
        <v>1022</v>
      </c>
      <c r="N9" s="3">
        <v>0.48194444444444451</v>
      </c>
      <c r="O9" s="1" t="s">
        <v>190</v>
      </c>
      <c r="P9" s="1">
        <v>95000</v>
      </c>
      <c r="Q9" s="1" t="s">
        <v>194</v>
      </c>
      <c r="R9" t="b">
        <f t="shared" si="0"/>
        <v>0</v>
      </c>
    </row>
    <row r="10" spans="2:18">
      <c r="B10" s="1">
        <v>1007</v>
      </c>
      <c r="C10" s="2">
        <v>46122</v>
      </c>
      <c r="D10" s="3">
        <v>0.36736111111111108</v>
      </c>
      <c r="E10" s="1" t="s">
        <v>185</v>
      </c>
      <c r="F10" s="1" t="s">
        <v>203</v>
      </c>
      <c r="G10" s="1" t="s">
        <v>196</v>
      </c>
      <c r="H10" s="1" t="s">
        <v>193</v>
      </c>
      <c r="I10" s="1">
        <v>79</v>
      </c>
      <c r="J10" s="1">
        <v>42500</v>
      </c>
      <c r="K10" s="1" t="s">
        <v>194</v>
      </c>
      <c r="M10" s="1">
        <v>1036</v>
      </c>
      <c r="N10" s="3">
        <v>0.46666666666666667</v>
      </c>
      <c r="O10" s="1" t="s">
        <v>190</v>
      </c>
      <c r="P10" s="1">
        <v>144000</v>
      </c>
      <c r="Q10" s="1" t="s">
        <v>189</v>
      </c>
      <c r="R10" t="b">
        <f t="shared" si="0"/>
        <v>0</v>
      </c>
    </row>
    <row r="11" spans="2:18">
      <c r="B11" s="1">
        <v>1008</v>
      </c>
      <c r="C11" s="2">
        <v>46162</v>
      </c>
      <c r="D11" s="3">
        <v>0.49722222222222218</v>
      </c>
      <c r="E11" s="1" t="s">
        <v>190</v>
      </c>
      <c r="F11" s="1" t="s">
        <v>186</v>
      </c>
      <c r="G11" s="1" t="s">
        <v>187</v>
      </c>
      <c r="H11" s="1" t="s">
        <v>198</v>
      </c>
      <c r="I11" s="1">
        <v>86</v>
      </c>
      <c r="J11" s="1">
        <v>46000</v>
      </c>
      <c r="K11" s="1" t="s">
        <v>199</v>
      </c>
      <c r="R11" t="b">
        <f t="shared" si="0"/>
        <v>1</v>
      </c>
    </row>
    <row r="12" spans="2:18">
      <c r="B12" s="1">
        <v>1009</v>
      </c>
      <c r="C12" s="2">
        <v>46096</v>
      </c>
      <c r="D12" s="3">
        <v>0.54374999999999996</v>
      </c>
      <c r="E12" s="1" t="s">
        <v>195</v>
      </c>
      <c r="F12" s="1" t="s">
        <v>191</v>
      </c>
      <c r="G12" s="1" t="s">
        <v>192</v>
      </c>
      <c r="H12" s="1" t="s">
        <v>188</v>
      </c>
      <c r="I12" s="1">
        <v>93</v>
      </c>
      <c r="J12" s="1">
        <v>49500</v>
      </c>
      <c r="K12" s="1" t="s">
        <v>189</v>
      </c>
      <c r="R12" t="b">
        <f t="shared" si="0"/>
        <v>0</v>
      </c>
    </row>
    <row r="13" spans="2:18">
      <c r="B13" s="1">
        <v>1010</v>
      </c>
      <c r="C13" s="2">
        <v>46122</v>
      </c>
      <c r="D13" s="3">
        <v>0.60416666666666663</v>
      </c>
      <c r="E13" s="1" t="s">
        <v>200</v>
      </c>
      <c r="F13" s="1" t="s">
        <v>196</v>
      </c>
      <c r="G13" s="1" t="s">
        <v>197</v>
      </c>
      <c r="H13" s="1" t="s">
        <v>193</v>
      </c>
      <c r="I13" s="1">
        <v>5</v>
      </c>
      <c r="J13" s="1">
        <v>5500</v>
      </c>
      <c r="K13" s="1" t="s">
        <v>194</v>
      </c>
      <c r="R13" t="b">
        <f t="shared" si="0"/>
        <v>0</v>
      </c>
    </row>
    <row r="14" spans="2:18">
      <c r="B14" s="1">
        <v>1011</v>
      </c>
      <c r="C14" s="2">
        <v>46162</v>
      </c>
      <c r="D14" s="3">
        <v>0.72013888888888888</v>
      </c>
      <c r="E14" s="1" t="s">
        <v>202</v>
      </c>
      <c r="F14" s="1" t="s">
        <v>187</v>
      </c>
      <c r="G14" s="1" t="s">
        <v>201</v>
      </c>
      <c r="H14" s="1" t="s">
        <v>198</v>
      </c>
      <c r="I14" s="1">
        <v>107</v>
      </c>
      <c r="J14" s="1">
        <v>56500</v>
      </c>
      <c r="K14" s="1" t="s">
        <v>199</v>
      </c>
      <c r="R14" t="b">
        <f t="shared" si="0"/>
        <v>1</v>
      </c>
    </row>
    <row r="15" spans="2:18">
      <c r="B15" s="1">
        <v>1012</v>
      </c>
      <c r="C15" s="2">
        <v>46096</v>
      </c>
      <c r="D15" s="3">
        <v>0.80833333333333335</v>
      </c>
      <c r="E15" s="1" t="s">
        <v>204</v>
      </c>
      <c r="F15" s="1" t="s">
        <v>192</v>
      </c>
      <c r="G15" s="1" t="s">
        <v>203</v>
      </c>
      <c r="H15" s="1" t="s">
        <v>188</v>
      </c>
      <c r="I15" s="1">
        <v>114</v>
      </c>
      <c r="J15" s="1">
        <v>60000</v>
      </c>
      <c r="K15" s="1" t="s">
        <v>189</v>
      </c>
      <c r="R15" t="b">
        <f t="shared" si="0"/>
        <v>0</v>
      </c>
    </row>
    <row r="16" spans="2:18">
      <c r="B16" s="1">
        <v>1013</v>
      </c>
      <c r="C16" s="2">
        <v>46122</v>
      </c>
      <c r="D16" s="3">
        <v>0.89652777777777781</v>
      </c>
      <c r="E16" s="1" t="s">
        <v>205</v>
      </c>
      <c r="F16" s="1" t="s">
        <v>197</v>
      </c>
      <c r="G16" s="1" t="s">
        <v>186</v>
      </c>
      <c r="H16" s="1" t="s">
        <v>193</v>
      </c>
      <c r="I16" s="1">
        <v>121</v>
      </c>
      <c r="J16" s="1">
        <v>63500</v>
      </c>
      <c r="K16" s="1" t="s">
        <v>194</v>
      </c>
      <c r="R16" t="b">
        <f t="shared" si="0"/>
        <v>0</v>
      </c>
    </row>
    <row r="17" spans="2:18">
      <c r="B17" s="1">
        <v>1014</v>
      </c>
      <c r="C17" s="2">
        <v>46162</v>
      </c>
      <c r="D17" s="3">
        <v>0.35972222222222222</v>
      </c>
      <c r="E17" s="1" t="s">
        <v>185</v>
      </c>
      <c r="F17" s="1" t="s">
        <v>201</v>
      </c>
      <c r="G17" s="1" t="s">
        <v>191</v>
      </c>
      <c r="H17" s="1" t="s">
        <v>198</v>
      </c>
      <c r="I17" s="1">
        <v>128</v>
      </c>
      <c r="J17" s="1">
        <v>67000</v>
      </c>
      <c r="K17" s="1" t="s">
        <v>199</v>
      </c>
      <c r="R17" t="b">
        <f t="shared" si="0"/>
        <v>1</v>
      </c>
    </row>
    <row r="18" spans="2:18">
      <c r="B18" s="1">
        <v>1015</v>
      </c>
      <c r="C18" s="2">
        <v>46096</v>
      </c>
      <c r="D18" s="3">
        <v>0.48958333333333331</v>
      </c>
      <c r="E18" s="1" t="s">
        <v>190</v>
      </c>
      <c r="F18" s="1" t="s">
        <v>203</v>
      </c>
      <c r="G18" s="1" t="s">
        <v>196</v>
      </c>
      <c r="H18" s="1" t="s">
        <v>188</v>
      </c>
      <c r="I18" s="1">
        <v>135</v>
      </c>
      <c r="J18" s="1">
        <v>70500</v>
      </c>
      <c r="K18" s="1" t="s">
        <v>189</v>
      </c>
      <c r="R18" t="b">
        <f t="shared" si="0"/>
        <v>0</v>
      </c>
    </row>
    <row r="19" spans="2:18">
      <c r="B19" s="1">
        <v>1016</v>
      </c>
      <c r="C19" s="2">
        <v>46122</v>
      </c>
      <c r="D19" s="3">
        <v>0.57777777777777772</v>
      </c>
      <c r="E19" s="1" t="s">
        <v>195</v>
      </c>
      <c r="F19" s="1" t="s">
        <v>186</v>
      </c>
      <c r="G19" s="1" t="s">
        <v>187</v>
      </c>
      <c r="H19" s="1" t="s">
        <v>193</v>
      </c>
      <c r="I19" s="1">
        <v>142</v>
      </c>
      <c r="J19" s="1">
        <v>74000</v>
      </c>
      <c r="K19" s="1" t="s">
        <v>194</v>
      </c>
      <c r="R19" t="b">
        <f t="shared" si="0"/>
        <v>0</v>
      </c>
    </row>
    <row r="20" spans="2:18">
      <c r="B20" s="1">
        <v>1017</v>
      </c>
      <c r="C20" s="2">
        <v>46162</v>
      </c>
      <c r="D20" s="3">
        <v>0.66597222222222219</v>
      </c>
      <c r="E20" s="1" t="s">
        <v>200</v>
      </c>
      <c r="F20" s="1" t="s">
        <v>191</v>
      </c>
      <c r="G20" s="1" t="s">
        <v>192</v>
      </c>
      <c r="H20" s="1" t="s">
        <v>198</v>
      </c>
      <c r="I20" s="1">
        <v>149</v>
      </c>
      <c r="J20" s="1">
        <v>77500</v>
      </c>
      <c r="K20" s="1" t="s">
        <v>199</v>
      </c>
      <c r="R20" t="b">
        <f t="shared" si="0"/>
        <v>0</v>
      </c>
    </row>
    <row r="21" spans="2:18">
      <c r="B21" s="1">
        <v>1018</v>
      </c>
      <c r="C21" s="2">
        <v>46096</v>
      </c>
      <c r="D21" s="3">
        <v>0.71250000000000002</v>
      </c>
      <c r="E21" s="1" t="s">
        <v>202</v>
      </c>
      <c r="F21" s="1" t="s">
        <v>196</v>
      </c>
      <c r="G21" s="1" t="s">
        <v>197</v>
      </c>
      <c r="H21" s="1" t="s">
        <v>188</v>
      </c>
      <c r="I21" s="1">
        <v>156</v>
      </c>
      <c r="J21" s="1">
        <v>81000</v>
      </c>
      <c r="K21" s="1" t="s">
        <v>189</v>
      </c>
      <c r="R21" t="b">
        <f t="shared" si="0"/>
        <v>0</v>
      </c>
    </row>
    <row r="22" spans="2:18">
      <c r="B22" s="1">
        <v>1019</v>
      </c>
      <c r="C22" s="2">
        <v>46122</v>
      </c>
      <c r="D22" s="3">
        <v>0.80069444444444449</v>
      </c>
      <c r="E22" s="1" t="s">
        <v>204</v>
      </c>
      <c r="F22" s="1" t="s">
        <v>187</v>
      </c>
      <c r="G22" s="1" t="s">
        <v>201</v>
      </c>
      <c r="H22" s="1" t="s">
        <v>193</v>
      </c>
      <c r="I22" s="1">
        <v>163</v>
      </c>
      <c r="J22" s="1">
        <v>84500</v>
      </c>
      <c r="K22" s="1" t="s">
        <v>194</v>
      </c>
      <c r="R22" t="b">
        <f t="shared" si="0"/>
        <v>0</v>
      </c>
    </row>
    <row r="23" spans="2:18">
      <c r="B23" s="1">
        <v>1020</v>
      </c>
      <c r="C23" s="2">
        <v>46162</v>
      </c>
      <c r="D23" s="3">
        <v>0.38541666666666669</v>
      </c>
      <c r="E23" s="1" t="s">
        <v>205</v>
      </c>
      <c r="F23" s="1" t="s">
        <v>192</v>
      </c>
      <c r="G23" s="1" t="s">
        <v>203</v>
      </c>
      <c r="H23" s="1" t="s">
        <v>198</v>
      </c>
      <c r="I23" s="1">
        <v>8</v>
      </c>
      <c r="J23" s="1">
        <v>7000</v>
      </c>
      <c r="K23" s="1" t="s">
        <v>199</v>
      </c>
      <c r="R23" t="b">
        <f t="shared" si="0"/>
        <v>1</v>
      </c>
    </row>
    <row r="24" spans="2:18">
      <c r="B24" s="1">
        <v>1021</v>
      </c>
      <c r="C24" s="2">
        <v>46096</v>
      </c>
      <c r="D24" s="3">
        <v>0.35208333333333341</v>
      </c>
      <c r="E24" s="1" t="s">
        <v>185</v>
      </c>
      <c r="F24" s="1" t="s">
        <v>197</v>
      </c>
      <c r="G24" s="1" t="s">
        <v>186</v>
      </c>
      <c r="H24" s="1" t="s">
        <v>188</v>
      </c>
      <c r="I24" s="1">
        <v>177</v>
      </c>
      <c r="J24" s="1">
        <v>91500</v>
      </c>
      <c r="K24" s="1" t="s">
        <v>189</v>
      </c>
      <c r="R24" t="b">
        <f t="shared" si="0"/>
        <v>0</v>
      </c>
    </row>
    <row r="25" spans="2:18">
      <c r="B25" s="1">
        <v>1022</v>
      </c>
      <c r="C25" s="2">
        <v>46122</v>
      </c>
      <c r="D25" s="3">
        <v>0.48194444444444451</v>
      </c>
      <c r="E25" s="1" t="s">
        <v>190</v>
      </c>
      <c r="F25" s="1" t="s">
        <v>201</v>
      </c>
      <c r="G25" s="1" t="s">
        <v>191</v>
      </c>
      <c r="H25" s="1" t="s">
        <v>193</v>
      </c>
      <c r="I25" s="1">
        <v>184</v>
      </c>
      <c r="J25" s="1">
        <v>95000</v>
      </c>
      <c r="K25" s="1" t="s">
        <v>194</v>
      </c>
      <c r="R25" t="b">
        <f t="shared" si="0"/>
        <v>0</v>
      </c>
    </row>
    <row r="26" spans="2:18">
      <c r="B26" s="1">
        <v>1023</v>
      </c>
      <c r="C26" s="2">
        <v>46162</v>
      </c>
      <c r="D26" s="3">
        <v>0.57013888888888886</v>
      </c>
      <c r="E26" s="1" t="s">
        <v>195</v>
      </c>
      <c r="F26" s="1" t="s">
        <v>203</v>
      </c>
      <c r="G26" s="1" t="s">
        <v>196</v>
      </c>
      <c r="H26" s="1" t="s">
        <v>198</v>
      </c>
      <c r="I26" s="1">
        <v>191</v>
      </c>
      <c r="J26" s="1">
        <v>98500</v>
      </c>
      <c r="K26" s="1" t="s">
        <v>199</v>
      </c>
      <c r="R26" t="b">
        <f t="shared" si="0"/>
        <v>0</v>
      </c>
    </row>
    <row r="27" spans="2:18">
      <c r="B27" s="1">
        <v>1024</v>
      </c>
      <c r="C27" s="2">
        <v>46096</v>
      </c>
      <c r="D27" s="3">
        <v>0.65833333333333333</v>
      </c>
      <c r="E27" s="1" t="s">
        <v>200</v>
      </c>
      <c r="F27" s="1" t="s">
        <v>186</v>
      </c>
      <c r="G27" s="1" t="s">
        <v>187</v>
      </c>
      <c r="H27" s="1" t="s">
        <v>188</v>
      </c>
      <c r="I27" s="1">
        <v>198</v>
      </c>
      <c r="J27" s="1">
        <v>102000</v>
      </c>
      <c r="K27" s="1" t="s">
        <v>189</v>
      </c>
      <c r="R27" t="b">
        <f t="shared" si="0"/>
        <v>0</v>
      </c>
    </row>
    <row r="28" spans="2:18">
      <c r="B28" s="1">
        <v>1025</v>
      </c>
      <c r="C28" s="2">
        <v>46122</v>
      </c>
      <c r="D28" s="3">
        <v>0.74652777777777779</v>
      </c>
      <c r="E28" s="1" t="s">
        <v>202</v>
      </c>
      <c r="F28" s="1" t="s">
        <v>191</v>
      </c>
      <c r="G28" s="1" t="s">
        <v>192</v>
      </c>
      <c r="H28" s="1" t="s">
        <v>193</v>
      </c>
      <c r="I28" s="1">
        <v>205</v>
      </c>
      <c r="J28" s="1">
        <v>105500</v>
      </c>
      <c r="K28" s="1" t="s">
        <v>194</v>
      </c>
      <c r="R28" t="b">
        <f t="shared" si="0"/>
        <v>0</v>
      </c>
    </row>
    <row r="29" spans="2:18">
      <c r="B29" s="1">
        <v>1026</v>
      </c>
      <c r="C29" s="2">
        <v>46162</v>
      </c>
      <c r="D29" s="3">
        <v>0.79305555555555551</v>
      </c>
      <c r="E29" s="1" t="s">
        <v>204</v>
      </c>
      <c r="F29" s="1" t="s">
        <v>196</v>
      </c>
      <c r="G29" s="1" t="s">
        <v>197</v>
      </c>
      <c r="H29" s="1" t="s">
        <v>198</v>
      </c>
      <c r="I29" s="1">
        <v>212</v>
      </c>
      <c r="J29" s="1">
        <v>109000</v>
      </c>
      <c r="K29" s="1" t="s">
        <v>199</v>
      </c>
      <c r="R29" t="b">
        <f t="shared" si="0"/>
        <v>0</v>
      </c>
    </row>
    <row r="30" spans="2:18">
      <c r="B30" s="1">
        <v>1033</v>
      </c>
      <c r="C30" s="2">
        <v>46096</v>
      </c>
      <c r="D30" s="3">
        <v>0.82708333333333328</v>
      </c>
      <c r="E30" s="1" t="s">
        <v>204</v>
      </c>
      <c r="F30" s="1" t="s">
        <v>191</v>
      </c>
      <c r="G30" s="1" t="s">
        <v>192</v>
      </c>
      <c r="H30" s="1" t="s">
        <v>188</v>
      </c>
      <c r="I30" s="1">
        <v>261</v>
      </c>
      <c r="J30" s="1">
        <v>133500</v>
      </c>
      <c r="K30" s="1" t="s">
        <v>189</v>
      </c>
      <c r="R30" t="b">
        <f t="shared" si="0"/>
        <v>0</v>
      </c>
    </row>
    <row r="31" spans="2:18">
      <c r="B31" s="1">
        <v>1034</v>
      </c>
      <c r="C31" s="2">
        <v>46122</v>
      </c>
      <c r="D31" s="3">
        <v>0.91527777777777775</v>
      </c>
      <c r="E31" s="1" t="s">
        <v>205</v>
      </c>
      <c r="F31" s="1" t="s">
        <v>196</v>
      </c>
      <c r="G31" s="1" t="s">
        <v>197</v>
      </c>
      <c r="H31" s="1" t="s">
        <v>193</v>
      </c>
      <c r="I31" s="1">
        <v>268</v>
      </c>
      <c r="J31" s="1">
        <v>137000</v>
      </c>
      <c r="K31" s="1" t="s">
        <v>194</v>
      </c>
      <c r="R31" t="b">
        <f t="shared" si="0"/>
        <v>0</v>
      </c>
    </row>
    <row r="32" spans="2:18">
      <c r="B32" s="1">
        <v>1035</v>
      </c>
      <c r="C32" s="2">
        <v>46162</v>
      </c>
      <c r="D32" s="3">
        <v>0.33680555555555558</v>
      </c>
      <c r="E32" s="1" t="s">
        <v>185</v>
      </c>
      <c r="F32" s="1" t="s">
        <v>187</v>
      </c>
      <c r="G32" s="1" t="s">
        <v>201</v>
      </c>
      <c r="H32" s="1" t="s">
        <v>198</v>
      </c>
      <c r="I32" s="1">
        <v>275</v>
      </c>
      <c r="J32" s="1">
        <v>140500</v>
      </c>
      <c r="K32" s="1" t="s">
        <v>199</v>
      </c>
      <c r="R32" t="b">
        <f t="shared" si="0"/>
        <v>1</v>
      </c>
    </row>
    <row r="33" spans="2:18">
      <c r="B33" s="1">
        <v>1036</v>
      </c>
      <c r="C33" s="2">
        <v>46096</v>
      </c>
      <c r="D33" s="3">
        <v>0.46666666666666667</v>
      </c>
      <c r="E33" s="1" t="s">
        <v>190</v>
      </c>
      <c r="F33" s="1" t="s">
        <v>192</v>
      </c>
      <c r="G33" s="1" t="s">
        <v>203</v>
      </c>
      <c r="H33" s="1" t="s">
        <v>188</v>
      </c>
      <c r="I33" s="1">
        <v>282</v>
      </c>
      <c r="J33" s="1">
        <v>144000</v>
      </c>
      <c r="K33" s="1" t="s">
        <v>189</v>
      </c>
      <c r="R33" t="b">
        <f t="shared" si="0"/>
        <v>0</v>
      </c>
    </row>
    <row r="34" spans="2:18">
      <c r="B34" s="1">
        <v>1037</v>
      </c>
      <c r="C34" s="2">
        <v>46122</v>
      </c>
      <c r="D34" s="3">
        <v>0.55486111111111114</v>
      </c>
      <c r="E34" s="1" t="s">
        <v>195</v>
      </c>
      <c r="F34" s="1" t="s">
        <v>197</v>
      </c>
      <c r="G34" s="1" t="s">
        <v>186</v>
      </c>
      <c r="H34" s="1" t="s">
        <v>193</v>
      </c>
      <c r="I34" s="1">
        <v>289</v>
      </c>
      <c r="J34" s="1">
        <v>147500</v>
      </c>
      <c r="K34" s="1" t="s">
        <v>194</v>
      </c>
      <c r="R34" t="b">
        <f t="shared" si="0"/>
        <v>0</v>
      </c>
    </row>
  </sheetData>
  <sortState xmlns:xlrd2="http://schemas.microsoft.com/office/spreadsheetml/2017/richdata2" ref="E52:E59">
    <sortCondition ref="E54:E59"/>
  </sortState>
  <phoneticPr fontId="1" type="noConversion"/>
  <conditionalFormatting sqref="B3:K34">
    <cfRule type="expression" dxfId="0" priority="1">
      <formula>AND(WEEKDAY(EOMONTH($C3,0),2)&gt;=5,ISNUMBER(FIND("팀",$E3,2)))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9427F-09F6-415C-8D31-667BC39245C5}">
  <sheetPr codeName="Sheet2">
    <pageSetUpPr fitToPage="1"/>
  </sheetPr>
  <dimension ref="A1:H50"/>
  <sheetViews>
    <sheetView zoomScaleNormal="100" workbookViewId="0">
      <selection activeCell="A31" sqref="A31:H50"/>
    </sheetView>
  </sheetViews>
  <sheetFormatPr defaultRowHeight="16.5"/>
  <cols>
    <col min="3" max="3" width="14.625" bestFit="1" customWidth="1"/>
    <col min="5" max="5" width="9.75" customWidth="1"/>
    <col min="6" max="6" width="10.625" customWidth="1"/>
    <col min="8" max="8" width="13.625" bestFit="1" customWidth="1"/>
  </cols>
  <sheetData>
    <row r="1" spans="1:8">
      <c r="A1" t="s">
        <v>69</v>
      </c>
    </row>
    <row r="2" spans="1:8">
      <c r="A2" s="1" t="s">
        <v>70</v>
      </c>
      <c r="B2" s="1" t="s">
        <v>71</v>
      </c>
      <c r="C2" s="1" t="s">
        <v>72</v>
      </c>
      <c r="D2" s="1" t="s">
        <v>73</v>
      </c>
      <c r="E2" s="1" t="s">
        <v>74</v>
      </c>
      <c r="F2" s="1" t="s">
        <v>75</v>
      </c>
      <c r="G2" s="1" t="s">
        <v>76</v>
      </c>
      <c r="H2" s="1" t="s">
        <v>77</v>
      </c>
    </row>
    <row r="3" spans="1:8">
      <c r="A3" s="1" t="s">
        <v>78</v>
      </c>
      <c r="B3" s="1" t="s">
        <v>79</v>
      </c>
      <c r="C3" s="1" t="s">
        <v>80</v>
      </c>
      <c r="D3" s="4">
        <v>40</v>
      </c>
      <c r="E3" s="4">
        <v>31</v>
      </c>
      <c r="F3" s="4">
        <v>66</v>
      </c>
      <c r="G3" s="4">
        <v>5</v>
      </c>
      <c r="H3" s="5">
        <v>2.9333333330000002</v>
      </c>
    </row>
    <row r="4" spans="1:8">
      <c r="A4" s="1" t="s">
        <v>81</v>
      </c>
      <c r="B4" s="1" t="s">
        <v>79</v>
      </c>
      <c r="C4" s="1" t="s">
        <v>82</v>
      </c>
      <c r="D4" s="4">
        <v>31</v>
      </c>
      <c r="E4" s="4">
        <v>50</v>
      </c>
      <c r="F4" s="4">
        <v>17</v>
      </c>
      <c r="G4" s="4">
        <v>64</v>
      </c>
      <c r="H4" s="5">
        <v>0.3578947368</v>
      </c>
    </row>
    <row r="5" spans="1:8">
      <c r="A5" s="1" t="s">
        <v>83</v>
      </c>
      <c r="B5" s="1" t="s">
        <v>84</v>
      </c>
      <c r="C5" s="1" t="s">
        <v>85</v>
      </c>
      <c r="D5" s="4">
        <v>28</v>
      </c>
      <c r="E5" s="4">
        <v>86</v>
      </c>
      <c r="F5" s="4">
        <v>8</v>
      </c>
      <c r="G5" s="4">
        <v>106</v>
      </c>
      <c r="H5" s="5">
        <v>0.1194029851</v>
      </c>
    </row>
    <row r="6" spans="1:8">
      <c r="A6" s="1" t="s">
        <v>86</v>
      </c>
      <c r="B6" s="1" t="s">
        <v>79</v>
      </c>
      <c r="C6" s="1" t="s">
        <v>87</v>
      </c>
      <c r="D6" s="4">
        <v>3</v>
      </c>
      <c r="E6" s="4">
        <v>96</v>
      </c>
      <c r="F6" s="4">
        <v>7</v>
      </c>
      <c r="G6" s="4">
        <v>92</v>
      </c>
      <c r="H6" s="5">
        <v>0.14736842110000001</v>
      </c>
    </row>
    <row r="7" spans="1:8">
      <c r="A7" s="1" t="s">
        <v>88</v>
      </c>
      <c r="B7" s="1" t="s">
        <v>84</v>
      </c>
      <c r="C7" s="1" t="s">
        <v>89</v>
      </c>
      <c r="D7" s="4">
        <v>41</v>
      </c>
      <c r="E7" s="4">
        <v>25</v>
      </c>
      <c r="F7" s="4">
        <v>72</v>
      </c>
      <c r="G7" s="4">
        <v>-6</v>
      </c>
      <c r="H7" s="5">
        <v>4.1142857140000002</v>
      </c>
    </row>
    <row r="8" spans="1:8">
      <c r="A8" s="1" t="s">
        <v>90</v>
      </c>
      <c r="B8" s="1" t="s">
        <v>84</v>
      </c>
      <c r="C8" s="1" t="s">
        <v>91</v>
      </c>
      <c r="D8" s="4">
        <v>41</v>
      </c>
      <c r="E8" s="4">
        <v>19</v>
      </c>
      <c r="F8" s="4">
        <v>60</v>
      </c>
      <c r="G8" s="4">
        <v>0</v>
      </c>
      <c r="H8" s="5">
        <v>2.9268292680000001</v>
      </c>
    </row>
    <row r="9" spans="1:8">
      <c r="A9" s="1" t="s">
        <v>92</v>
      </c>
      <c r="B9" s="1" t="s">
        <v>93</v>
      </c>
      <c r="C9" s="1" t="s">
        <v>94</v>
      </c>
      <c r="D9" s="4">
        <v>30</v>
      </c>
      <c r="E9" s="4">
        <v>33</v>
      </c>
      <c r="F9" s="4">
        <v>55</v>
      </c>
      <c r="G9" s="4">
        <v>8</v>
      </c>
      <c r="H9" s="5">
        <v>2.8947368419999999</v>
      </c>
    </row>
    <row r="10" spans="1:8">
      <c r="A10" s="1" t="s">
        <v>95</v>
      </c>
      <c r="B10" s="1" t="s">
        <v>79</v>
      </c>
      <c r="C10" s="1" t="s">
        <v>96</v>
      </c>
      <c r="D10" s="4">
        <v>13</v>
      </c>
      <c r="E10" s="4">
        <v>57</v>
      </c>
      <c r="F10" s="4">
        <v>72</v>
      </c>
      <c r="G10" s="4">
        <v>-2</v>
      </c>
      <c r="H10" s="5">
        <v>13.09090909</v>
      </c>
    </row>
    <row r="11" spans="1:8">
      <c r="A11" s="1" t="s">
        <v>97</v>
      </c>
      <c r="B11" s="1" t="s">
        <v>93</v>
      </c>
      <c r="C11" s="1" t="s">
        <v>98</v>
      </c>
      <c r="D11" s="4">
        <v>39</v>
      </c>
      <c r="E11" s="4">
        <v>34</v>
      </c>
      <c r="F11" s="4">
        <v>75</v>
      </c>
      <c r="G11" s="4">
        <v>-2</v>
      </c>
      <c r="H11" s="5">
        <v>4.0540540539999999</v>
      </c>
    </row>
    <row r="12" spans="1:8">
      <c r="A12" s="1" t="s">
        <v>99</v>
      </c>
      <c r="B12" s="1" t="s">
        <v>100</v>
      </c>
      <c r="C12" s="1" t="s">
        <v>101</v>
      </c>
      <c r="D12" s="4">
        <v>1</v>
      </c>
      <c r="E12" s="4">
        <v>97</v>
      </c>
      <c r="F12" s="4">
        <v>14</v>
      </c>
      <c r="G12" s="4">
        <v>84</v>
      </c>
      <c r="H12" s="5">
        <v>0.3294117647</v>
      </c>
    </row>
    <row r="13" spans="1:8">
      <c r="A13" s="1" t="s">
        <v>102</v>
      </c>
      <c r="B13" s="1" t="s">
        <v>100</v>
      </c>
      <c r="C13" s="1" t="s">
        <v>103</v>
      </c>
      <c r="D13" s="4">
        <v>1</v>
      </c>
      <c r="E13" s="4">
        <v>40</v>
      </c>
      <c r="F13" s="4">
        <v>71</v>
      </c>
      <c r="G13" s="4">
        <v>-30</v>
      </c>
      <c r="H13" s="5" t="e">
        <v>#DIV/0!</v>
      </c>
    </row>
    <row r="14" spans="1:8">
      <c r="A14" s="1" t="s">
        <v>104</v>
      </c>
      <c r="B14" s="1" t="s">
        <v>100</v>
      </c>
      <c r="C14" s="1" t="s">
        <v>105</v>
      </c>
      <c r="D14" s="4">
        <v>18</v>
      </c>
      <c r="E14" s="4">
        <v>31</v>
      </c>
      <c r="F14" s="4">
        <v>23</v>
      </c>
      <c r="G14" s="4">
        <v>26</v>
      </c>
      <c r="H14" s="5">
        <v>1.0454545449999999</v>
      </c>
    </row>
    <row r="15" spans="1:8">
      <c r="A15" s="1" t="s">
        <v>106</v>
      </c>
      <c r="B15" s="1" t="s">
        <v>79</v>
      </c>
      <c r="C15" s="1" t="s">
        <v>107</v>
      </c>
      <c r="D15" s="4">
        <v>13</v>
      </c>
      <c r="E15" s="4">
        <v>15</v>
      </c>
      <c r="F15" s="4">
        <v>68</v>
      </c>
      <c r="G15" s="4">
        <v>-40</v>
      </c>
      <c r="H15" s="5">
        <v>-5.0370370370000002</v>
      </c>
    </row>
    <row r="16" spans="1:8">
      <c r="A16" s="1" t="s">
        <v>108</v>
      </c>
      <c r="B16" s="1" t="s">
        <v>79</v>
      </c>
      <c r="C16" s="1" t="s">
        <v>109</v>
      </c>
      <c r="D16" s="4">
        <v>37</v>
      </c>
      <c r="E16" s="4">
        <v>47</v>
      </c>
      <c r="F16" s="4">
        <v>27</v>
      </c>
      <c r="G16" s="4">
        <v>57</v>
      </c>
      <c r="H16" s="5">
        <v>0.57446808510000003</v>
      </c>
    </row>
    <row r="17" spans="1:8">
      <c r="A17" s="1" t="s">
        <v>110</v>
      </c>
      <c r="B17" s="1" t="s">
        <v>79</v>
      </c>
      <c r="C17" s="1" t="s">
        <v>111</v>
      </c>
      <c r="D17" s="4">
        <v>25</v>
      </c>
      <c r="E17" s="4">
        <v>92</v>
      </c>
      <c r="F17" s="4">
        <v>50</v>
      </c>
      <c r="G17" s="4">
        <v>67</v>
      </c>
      <c r="H17" s="5">
        <v>1.0869565219999999</v>
      </c>
    </row>
    <row r="18" spans="1:8">
      <c r="A18" s="1" t="s">
        <v>112</v>
      </c>
      <c r="B18" s="1" t="s">
        <v>79</v>
      </c>
      <c r="C18" s="1" t="s">
        <v>113</v>
      </c>
      <c r="D18" s="4">
        <v>6</v>
      </c>
      <c r="E18" s="4">
        <v>36</v>
      </c>
      <c r="F18" s="4">
        <v>26</v>
      </c>
      <c r="G18" s="4">
        <v>16</v>
      </c>
      <c r="H18" s="5">
        <v>2.363636364</v>
      </c>
    </row>
    <row r="19" spans="1:8">
      <c r="A19" s="1" t="s">
        <v>114</v>
      </c>
      <c r="B19" s="1" t="s">
        <v>100</v>
      </c>
      <c r="C19" s="1" t="s">
        <v>115</v>
      </c>
      <c r="D19" s="4">
        <v>40</v>
      </c>
      <c r="E19" s="4">
        <v>60</v>
      </c>
      <c r="F19" s="4">
        <v>74</v>
      </c>
      <c r="G19" s="4">
        <v>26</v>
      </c>
      <c r="H19" s="5">
        <v>2.2424242419999998</v>
      </c>
    </row>
    <row r="20" spans="1:8">
      <c r="A20" s="1" t="s">
        <v>116</v>
      </c>
      <c r="B20" s="1" t="s">
        <v>79</v>
      </c>
      <c r="C20" s="1" t="s">
        <v>117</v>
      </c>
      <c r="D20" s="4">
        <v>18</v>
      </c>
      <c r="E20" s="4">
        <v>51</v>
      </c>
      <c r="F20" s="4">
        <v>45</v>
      </c>
      <c r="G20" s="4">
        <v>24</v>
      </c>
      <c r="H20" s="5">
        <v>2.1428571430000001</v>
      </c>
    </row>
    <row r="21" spans="1:8">
      <c r="A21" s="1" t="s">
        <v>118</v>
      </c>
      <c r="B21" s="1" t="s">
        <v>84</v>
      </c>
      <c r="C21" s="1" t="s">
        <v>119</v>
      </c>
      <c r="D21" s="4">
        <v>35</v>
      </c>
      <c r="E21" s="4">
        <v>49</v>
      </c>
      <c r="F21" s="4">
        <v>39</v>
      </c>
      <c r="G21" s="4">
        <v>45</v>
      </c>
      <c r="H21" s="5">
        <v>0.97499999999999998</v>
      </c>
    </row>
    <row r="22" spans="1:8">
      <c r="A22" s="1" t="s">
        <v>120</v>
      </c>
      <c r="B22" s="1" t="s">
        <v>93</v>
      </c>
      <c r="C22" s="1" t="s">
        <v>121</v>
      </c>
      <c r="D22" s="4">
        <v>21</v>
      </c>
      <c r="E22" s="4">
        <v>56</v>
      </c>
      <c r="F22" s="4">
        <v>5</v>
      </c>
      <c r="G22" s="4">
        <v>72</v>
      </c>
      <c r="H22" s="5">
        <v>0.10752688169999999</v>
      </c>
    </row>
    <row r="23" spans="1:8">
      <c r="A23" s="1" t="s">
        <v>122</v>
      </c>
      <c r="B23" s="1" t="s">
        <v>79</v>
      </c>
      <c r="C23" s="1" t="s">
        <v>123</v>
      </c>
      <c r="D23" s="4">
        <v>43</v>
      </c>
      <c r="E23" s="4">
        <v>64</v>
      </c>
      <c r="F23" s="4">
        <v>17</v>
      </c>
      <c r="G23" s="4">
        <v>90</v>
      </c>
      <c r="H23" s="5">
        <v>0.25563909769999998</v>
      </c>
    </row>
    <row r="24" spans="1:8">
      <c r="A24" s="1" t="s">
        <v>124</v>
      </c>
      <c r="B24" s="1" t="s">
        <v>100</v>
      </c>
      <c r="C24" s="1" t="s">
        <v>125</v>
      </c>
      <c r="D24" s="4">
        <v>33</v>
      </c>
      <c r="E24" s="4">
        <v>49</v>
      </c>
      <c r="F24" s="4">
        <v>36</v>
      </c>
      <c r="G24" s="4">
        <v>46</v>
      </c>
      <c r="H24" s="5">
        <v>0.91139240509999997</v>
      </c>
    </row>
    <row r="25" spans="1:8">
      <c r="A25" s="1" t="s">
        <v>126</v>
      </c>
      <c r="B25" s="1" t="s">
        <v>84</v>
      </c>
      <c r="C25" s="1" t="s">
        <v>127</v>
      </c>
      <c r="D25" s="4">
        <v>39</v>
      </c>
      <c r="E25" s="4">
        <v>58</v>
      </c>
      <c r="F25" s="4">
        <v>34</v>
      </c>
      <c r="G25" s="4">
        <v>63</v>
      </c>
      <c r="H25" s="5">
        <v>0.66666666669999997</v>
      </c>
    </row>
    <row r="26" spans="1:8">
      <c r="A26" s="1" t="s">
        <v>128</v>
      </c>
      <c r="B26" s="1" t="s">
        <v>79</v>
      </c>
      <c r="C26" s="1" t="s">
        <v>129</v>
      </c>
      <c r="D26" s="4">
        <v>31</v>
      </c>
      <c r="E26" s="4">
        <v>90</v>
      </c>
      <c r="F26" s="4">
        <v>63</v>
      </c>
      <c r="G26" s="4">
        <v>58</v>
      </c>
      <c r="H26" s="5">
        <v>1.4157303370000001</v>
      </c>
    </row>
    <row r="27" spans="1:8">
      <c r="A27" s="1" t="s">
        <v>130</v>
      </c>
      <c r="B27" s="1" t="s">
        <v>93</v>
      </c>
      <c r="C27" s="1" t="s">
        <v>131</v>
      </c>
      <c r="D27" s="4">
        <v>16</v>
      </c>
      <c r="E27" s="4">
        <v>24</v>
      </c>
      <c r="F27" s="4">
        <v>70</v>
      </c>
      <c r="G27" s="4">
        <v>-30</v>
      </c>
      <c r="H27" s="5">
        <v>-10</v>
      </c>
    </row>
    <row r="28" spans="1:8">
      <c r="A28" s="1" t="s">
        <v>132</v>
      </c>
      <c r="B28" s="1" t="s">
        <v>100</v>
      </c>
      <c r="C28" s="1" t="s">
        <v>133</v>
      </c>
      <c r="D28" s="4">
        <v>15</v>
      </c>
      <c r="E28" s="4">
        <v>90</v>
      </c>
      <c r="F28" s="4">
        <v>11</v>
      </c>
      <c r="G28" s="4">
        <v>94</v>
      </c>
      <c r="H28" s="5" t="e">
        <v>#DIV/0!</v>
      </c>
    </row>
    <row r="29" spans="1:8">
      <c r="A29" s="1" t="s">
        <v>134</v>
      </c>
      <c r="B29" s="1" t="s">
        <v>84</v>
      </c>
      <c r="C29" s="1" t="s">
        <v>135</v>
      </c>
      <c r="D29" s="4">
        <v>44</v>
      </c>
      <c r="E29" s="4">
        <v>97</v>
      </c>
      <c r="F29" s="4">
        <v>22</v>
      </c>
      <c r="G29" s="4">
        <v>119</v>
      </c>
      <c r="H29" s="5">
        <v>0.26993865030000003</v>
      </c>
    </row>
    <row r="30" spans="1:8">
      <c r="A30" s="1" t="s">
        <v>136</v>
      </c>
      <c r="B30" s="1" t="s">
        <v>79</v>
      </c>
      <c r="C30" s="1" t="s">
        <v>137</v>
      </c>
      <c r="D30" s="4">
        <v>34</v>
      </c>
      <c r="E30" s="4">
        <v>78</v>
      </c>
      <c r="F30" s="4">
        <v>70</v>
      </c>
      <c r="G30" s="4">
        <v>42</v>
      </c>
      <c r="H30" s="5">
        <v>1.8421052630000001</v>
      </c>
    </row>
    <row r="31" spans="1:8">
      <c r="A31" s="1" t="s">
        <v>138</v>
      </c>
      <c r="B31" s="1" t="s">
        <v>79</v>
      </c>
      <c r="C31" s="1" t="s">
        <v>139</v>
      </c>
      <c r="D31" s="4">
        <v>29</v>
      </c>
      <c r="E31" s="4">
        <v>13</v>
      </c>
      <c r="F31" s="4">
        <v>33</v>
      </c>
      <c r="G31" s="4">
        <v>9</v>
      </c>
      <c r="H31" s="5">
        <v>1.736842105</v>
      </c>
    </row>
    <row r="32" spans="1:8">
      <c r="A32" s="1" t="s">
        <v>140</v>
      </c>
      <c r="B32" s="1" t="s">
        <v>79</v>
      </c>
      <c r="C32" s="1" t="s">
        <v>141</v>
      </c>
      <c r="D32" s="4">
        <v>47</v>
      </c>
      <c r="E32" s="4">
        <v>18</v>
      </c>
      <c r="F32" s="4">
        <v>7</v>
      </c>
      <c r="G32" s="4">
        <v>58</v>
      </c>
      <c r="H32" s="5">
        <v>0.1333333333</v>
      </c>
    </row>
    <row r="33" spans="1:8">
      <c r="A33" s="1" t="s">
        <v>142</v>
      </c>
      <c r="B33" s="1" t="s">
        <v>93</v>
      </c>
      <c r="C33" s="1" t="s">
        <v>143</v>
      </c>
      <c r="D33" s="4">
        <v>36</v>
      </c>
      <c r="E33" s="4">
        <v>72</v>
      </c>
      <c r="F33" s="4">
        <v>31</v>
      </c>
      <c r="G33" s="4">
        <v>77</v>
      </c>
      <c r="H33" s="5">
        <v>0.54867256639999995</v>
      </c>
    </row>
    <row r="34" spans="1:8">
      <c r="A34" s="1" t="s">
        <v>144</v>
      </c>
      <c r="B34" s="1" t="s">
        <v>100</v>
      </c>
      <c r="C34" s="1" t="s">
        <v>145</v>
      </c>
      <c r="D34" s="4">
        <v>30</v>
      </c>
      <c r="E34" s="4">
        <v>83</v>
      </c>
      <c r="F34" s="4">
        <v>53</v>
      </c>
      <c r="G34" s="4">
        <v>60</v>
      </c>
      <c r="H34" s="5">
        <v>1.1777777780000001</v>
      </c>
    </row>
    <row r="35" spans="1:8">
      <c r="A35" s="1" t="s">
        <v>146</v>
      </c>
      <c r="B35" s="1" t="s">
        <v>93</v>
      </c>
      <c r="C35" s="1" t="s">
        <v>147</v>
      </c>
      <c r="D35" s="4">
        <v>37</v>
      </c>
      <c r="E35" s="4">
        <v>96</v>
      </c>
      <c r="F35" s="4">
        <v>9</v>
      </c>
      <c r="G35" s="4">
        <v>124</v>
      </c>
      <c r="H35" s="5">
        <v>0.1118012422</v>
      </c>
    </row>
    <row r="36" spans="1:8">
      <c r="A36" s="1" t="s">
        <v>148</v>
      </c>
      <c r="B36" s="1" t="s">
        <v>93</v>
      </c>
      <c r="C36" s="1" t="s">
        <v>149</v>
      </c>
      <c r="D36" s="4">
        <v>19</v>
      </c>
      <c r="E36" s="4">
        <v>34</v>
      </c>
      <c r="F36" s="4">
        <v>17</v>
      </c>
      <c r="G36" s="4">
        <v>36</v>
      </c>
      <c r="H36" s="5">
        <v>0.61818181819999996</v>
      </c>
    </row>
    <row r="37" spans="1:8">
      <c r="A37" s="1" t="s">
        <v>150</v>
      </c>
      <c r="B37" s="1" t="s">
        <v>79</v>
      </c>
      <c r="C37" s="1" t="s">
        <v>151</v>
      </c>
      <c r="D37" s="4">
        <v>13</v>
      </c>
      <c r="E37" s="4">
        <v>20</v>
      </c>
      <c r="F37" s="4">
        <v>32</v>
      </c>
      <c r="G37" s="4">
        <v>1</v>
      </c>
      <c r="H37" s="5">
        <v>4.5714285710000002</v>
      </c>
    </row>
    <row r="38" spans="1:8">
      <c r="A38" s="1" t="s">
        <v>152</v>
      </c>
      <c r="B38" s="1" t="s">
        <v>93</v>
      </c>
      <c r="C38" s="1" t="s">
        <v>153</v>
      </c>
      <c r="D38" s="4">
        <v>46</v>
      </c>
      <c r="E38" s="4">
        <v>69</v>
      </c>
      <c r="F38" s="4">
        <v>67</v>
      </c>
      <c r="G38" s="4">
        <v>48</v>
      </c>
      <c r="H38" s="5">
        <v>1.4255319150000001</v>
      </c>
    </row>
    <row r="39" spans="1:8">
      <c r="A39" s="1" t="s">
        <v>154</v>
      </c>
      <c r="B39" s="1" t="s">
        <v>93</v>
      </c>
      <c r="C39" s="1" t="s">
        <v>155</v>
      </c>
      <c r="D39" s="4">
        <v>30</v>
      </c>
      <c r="E39" s="4">
        <v>37</v>
      </c>
      <c r="F39" s="4">
        <v>42</v>
      </c>
      <c r="G39" s="4">
        <v>25</v>
      </c>
      <c r="H39" s="5">
        <v>1.5272727269999999</v>
      </c>
    </row>
    <row r="40" spans="1:8">
      <c r="A40" s="1" t="s">
        <v>156</v>
      </c>
      <c r="B40" s="1" t="s">
        <v>79</v>
      </c>
      <c r="C40" s="1" t="s">
        <v>157</v>
      </c>
      <c r="D40" s="4">
        <v>13</v>
      </c>
      <c r="E40" s="4">
        <v>43</v>
      </c>
      <c r="F40" s="4">
        <v>52</v>
      </c>
      <c r="G40" s="4">
        <v>4</v>
      </c>
      <c r="H40" s="5">
        <v>6.1176470590000003</v>
      </c>
    </row>
    <row r="41" spans="1:8">
      <c r="A41" s="1" t="s">
        <v>158</v>
      </c>
      <c r="B41" s="1" t="s">
        <v>100</v>
      </c>
      <c r="C41" s="1" t="s">
        <v>159</v>
      </c>
      <c r="D41" s="4">
        <v>29</v>
      </c>
      <c r="E41" s="4">
        <v>41</v>
      </c>
      <c r="F41" s="4">
        <v>14</v>
      </c>
      <c r="G41" s="4">
        <v>56</v>
      </c>
      <c r="H41" s="5">
        <v>0.3294117647</v>
      </c>
    </row>
    <row r="42" spans="1:8">
      <c r="A42" s="1" t="s">
        <v>160</v>
      </c>
      <c r="B42" s="1" t="s">
        <v>100</v>
      </c>
      <c r="C42" s="1" t="s">
        <v>161</v>
      </c>
      <c r="D42" s="4">
        <v>0</v>
      </c>
      <c r="E42" s="4">
        <v>57</v>
      </c>
      <c r="F42" s="4">
        <v>23</v>
      </c>
      <c r="G42" s="4">
        <v>34</v>
      </c>
      <c r="H42" s="5">
        <v>1.3529411760000001</v>
      </c>
    </row>
    <row r="43" spans="1:8">
      <c r="A43" s="1" t="s">
        <v>162</v>
      </c>
      <c r="B43" s="1" t="s">
        <v>79</v>
      </c>
      <c r="C43" s="1" t="s">
        <v>163</v>
      </c>
      <c r="D43" s="4">
        <v>49</v>
      </c>
      <c r="E43" s="4">
        <v>95</v>
      </c>
      <c r="F43" s="4">
        <v>67</v>
      </c>
      <c r="G43" s="4">
        <v>77</v>
      </c>
      <c r="H43" s="5" t="e">
        <v>#DIV/0!</v>
      </c>
    </row>
    <row r="44" spans="1:8">
      <c r="A44" s="1" t="s">
        <v>164</v>
      </c>
      <c r="B44" s="1" t="s">
        <v>79</v>
      </c>
      <c r="C44" s="1" t="s">
        <v>165</v>
      </c>
      <c r="D44" s="4">
        <v>31</v>
      </c>
      <c r="E44" s="4">
        <v>55</v>
      </c>
      <c r="F44" s="4">
        <v>34</v>
      </c>
      <c r="G44" s="4">
        <v>52</v>
      </c>
      <c r="H44" s="5">
        <v>0.81927710840000001</v>
      </c>
    </row>
    <row r="45" spans="1:8">
      <c r="A45" s="1" t="s">
        <v>166</v>
      </c>
      <c r="B45" s="1" t="s">
        <v>79</v>
      </c>
      <c r="C45" s="1" t="s">
        <v>167</v>
      </c>
      <c r="D45" s="4">
        <v>32</v>
      </c>
      <c r="E45" s="4">
        <v>74</v>
      </c>
      <c r="F45" s="4">
        <v>44</v>
      </c>
      <c r="G45" s="4">
        <v>62</v>
      </c>
      <c r="H45" s="5">
        <v>0.93617021280000001</v>
      </c>
    </row>
    <row r="46" spans="1:8">
      <c r="A46" s="1" t="s">
        <v>168</v>
      </c>
      <c r="B46" s="1" t="s">
        <v>84</v>
      </c>
      <c r="C46" s="1" t="s">
        <v>169</v>
      </c>
      <c r="D46" s="4">
        <v>28</v>
      </c>
      <c r="E46" s="4">
        <v>75</v>
      </c>
      <c r="F46" s="4">
        <v>16</v>
      </c>
      <c r="G46" s="4">
        <v>87</v>
      </c>
      <c r="H46" s="5">
        <v>0.27826086960000002</v>
      </c>
    </row>
    <row r="47" spans="1:8">
      <c r="A47" s="1" t="s">
        <v>170</v>
      </c>
      <c r="B47" s="1" t="s">
        <v>79</v>
      </c>
      <c r="C47" s="1" t="s">
        <v>171</v>
      </c>
      <c r="D47" s="4">
        <v>45</v>
      </c>
      <c r="E47" s="4">
        <v>29</v>
      </c>
      <c r="F47" s="4">
        <v>10</v>
      </c>
      <c r="G47" s="4">
        <v>64</v>
      </c>
      <c r="H47" s="5">
        <v>0.18348623850000001</v>
      </c>
    </row>
    <row r="48" spans="1:8">
      <c r="A48" s="1" t="s">
        <v>172</v>
      </c>
      <c r="B48" s="1" t="s">
        <v>79</v>
      </c>
      <c r="C48" s="1" t="s">
        <v>173</v>
      </c>
      <c r="D48" s="4">
        <v>34</v>
      </c>
      <c r="E48" s="4">
        <v>32</v>
      </c>
      <c r="F48" s="4">
        <v>50</v>
      </c>
      <c r="G48" s="4">
        <v>16</v>
      </c>
      <c r="H48" s="5">
        <v>2</v>
      </c>
    </row>
    <row r="49" spans="1:8">
      <c r="A49" s="1" t="s">
        <v>174</v>
      </c>
      <c r="B49" s="1" t="s">
        <v>93</v>
      </c>
      <c r="C49" s="1" t="s">
        <v>175</v>
      </c>
      <c r="D49" s="4">
        <v>31</v>
      </c>
      <c r="E49" s="4">
        <v>30</v>
      </c>
      <c r="F49" s="4">
        <v>60</v>
      </c>
      <c r="G49" s="4">
        <v>1</v>
      </c>
      <c r="H49" s="5">
        <v>3.75</v>
      </c>
    </row>
    <row r="50" spans="1:8">
      <c r="A50" s="1" t="s">
        <v>176</v>
      </c>
      <c r="B50" s="1" t="s">
        <v>100</v>
      </c>
      <c r="C50" s="1" t="s">
        <v>177</v>
      </c>
      <c r="D50" s="4">
        <v>14</v>
      </c>
      <c r="E50" s="4">
        <v>60</v>
      </c>
      <c r="F50" s="4">
        <v>36</v>
      </c>
      <c r="G50" s="4">
        <v>38</v>
      </c>
      <c r="H50" s="5">
        <v>1.384615385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95" orientation="portrait" errors="blank" r:id="rId1"/>
  <headerFooter>
    <oddFooter>&amp;C&amp;P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16C8E-9F91-486F-A1F3-F3C30457F466}">
  <sheetPr codeName="Sheet3"/>
  <dimension ref="A1:O35"/>
  <sheetViews>
    <sheetView zoomScaleNormal="100" workbookViewId="0">
      <selection activeCell="L16" sqref="L16"/>
    </sheetView>
  </sheetViews>
  <sheetFormatPr defaultRowHeight="16.5"/>
  <cols>
    <col min="1" max="1" width="10.25" customWidth="1"/>
    <col min="2" max="2" width="8.875" customWidth="1"/>
    <col min="3" max="3" width="6.875" customWidth="1"/>
    <col min="4" max="4" width="12" customWidth="1"/>
    <col min="5" max="5" width="13.5" customWidth="1"/>
    <col min="6" max="6" width="7.125" bestFit="1" customWidth="1"/>
    <col min="7" max="7" width="13" bestFit="1" customWidth="1"/>
    <col min="9" max="9" width="12.125" customWidth="1"/>
    <col min="10" max="10" width="2.25" customWidth="1"/>
    <col min="11" max="11" width="14.75" customWidth="1"/>
    <col min="12" max="13" width="9.375" bestFit="1" customWidth="1"/>
    <col min="14" max="15" width="8.375" bestFit="1" customWidth="1"/>
  </cols>
  <sheetData>
    <row r="1" spans="1:15">
      <c r="A1" t="s">
        <v>0</v>
      </c>
      <c r="K1" t="s">
        <v>1</v>
      </c>
    </row>
    <row r="2" spans="1:1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9" t="s">
        <v>210</v>
      </c>
      <c r="H2" s="9" t="s">
        <v>8</v>
      </c>
      <c r="I2" s="9" t="s">
        <v>9</v>
      </c>
      <c r="K2" s="1" t="s">
        <v>13</v>
      </c>
      <c r="L2" s="1" t="s">
        <v>12</v>
      </c>
      <c r="M2" s="1" t="s">
        <v>14</v>
      </c>
      <c r="N2" s="1" t="s">
        <v>15</v>
      </c>
      <c r="O2" s="1" t="s">
        <v>16</v>
      </c>
    </row>
    <row r="3" spans="1:15">
      <c r="A3" s="1" t="s">
        <v>10</v>
      </c>
      <c r="B3" s="1" t="s">
        <v>11</v>
      </c>
      <c r="C3" s="1" t="s">
        <v>12</v>
      </c>
      <c r="D3" s="2">
        <v>46118</v>
      </c>
      <c r="E3" s="2">
        <v>46123</v>
      </c>
      <c r="F3" s="6">
        <v>0.15</v>
      </c>
      <c r="G3" s="1" t="str">
        <f>_xlfn.DAYS(E3,D3)&amp;"일("&amp;CHOOSE(VALUE(RIGHT(A3,1)),"성수기","비수기","주말")&amp;")"</f>
        <v>5일(성수기)</v>
      </c>
      <c r="H3" s="7" cm="1">
        <f t="array" ref="H3">INDEX($K$2:$O$6,MATCH($E3-$D3,$K$3:$K$6,1)+1,MATCH($C3,$L$2:$O$2,0)+1)</f>
        <v>25000</v>
      </c>
      <c r="I3" s="8" cm="1">
        <f t="array" ref="I3">fn결제금액(H3,D3,E3,F3)</f>
        <v>93750</v>
      </c>
      <c r="K3" s="1">
        <v>1</v>
      </c>
      <c r="L3" s="8">
        <v>30000</v>
      </c>
      <c r="M3" s="8">
        <v>45000</v>
      </c>
      <c r="N3" s="8">
        <v>65000</v>
      </c>
      <c r="O3" s="8">
        <v>70000</v>
      </c>
    </row>
    <row r="4" spans="1:15">
      <c r="A4" s="1" t="s">
        <v>17</v>
      </c>
      <c r="B4" s="1" t="s">
        <v>18</v>
      </c>
      <c r="C4" s="1" t="s">
        <v>14</v>
      </c>
      <c r="D4" s="2">
        <v>46118</v>
      </c>
      <c r="E4" s="2">
        <v>46123</v>
      </c>
      <c r="F4" s="6">
        <v>0</v>
      </c>
      <c r="G4" s="1" t="str">
        <f t="shared" ref="G4:G35" si="0">_xlfn.DAYS(E4,D4)&amp;"일("&amp;CHOOSE(VALUE(RIGHT(A4,1)),"성수기","비수기","주말")&amp;")"</f>
        <v>5일(비수기)</v>
      </c>
      <c r="H4" s="7" cm="1">
        <f t="array" ref="H4">INDEX($K$2:$O$6,MATCH($E4-$D4,$K$3:$K$6,1)+1,MATCH($C4,$L$2:$O$2,0)+1)</f>
        <v>38000</v>
      </c>
      <c r="I4" s="8" cm="1">
        <f t="array" ref="I4">fn결제금액(H4,D4,E4,F4)</f>
        <v>171000</v>
      </c>
      <c r="K4" s="1">
        <v>3</v>
      </c>
      <c r="L4" s="8">
        <v>28000</v>
      </c>
      <c r="M4" s="8">
        <v>42000</v>
      </c>
      <c r="N4" s="8">
        <v>60000</v>
      </c>
      <c r="O4" s="8">
        <v>65000</v>
      </c>
    </row>
    <row r="5" spans="1:15">
      <c r="A5" s="1" t="s">
        <v>19</v>
      </c>
      <c r="B5" s="1" t="s">
        <v>20</v>
      </c>
      <c r="C5" s="1" t="s">
        <v>12</v>
      </c>
      <c r="D5" s="2">
        <v>46144</v>
      </c>
      <c r="E5" s="2">
        <v>46149</v>
      </c>
      <c r="F5" s="6">
        <v>0</v>
      </c>
      <c r="G5" s="1" t="str">
        <f t="shared" si="0"/>
        <v>5일(주말)</v>
      </c>
      <c r="H5" s="7" cm="1">
        <f t="array" ref="H5">INDEX($K$2:$O$6,MATCH($E5-$D5,$K$3:$K$6,1)+1,MATCH($C5,$L$2:$O$2,0)+1)</f>
        <v>25000</v>
      </c>
      <c r="I5" s="8" cm="1">
        <f t="array" ref="I5">fn결제금액(H5,D5,E5,F5)</f>
        <v>112500</v>
      </c>
      <c r="K5" s="1">
        <v>5</v>
      </c>
      <c r="L5" s="8">
        <v>25000</v>
      </c>
      <c r="M5" s="8">
        <v>38000</v>
      </c>
      <c r="N5" s="8">
        <v>55000</v>
      </c>
      <c r="O5" s="8">
        <v>60000</v>
      </c>
    </row>
    <row r="6" spans="1:15">
      <c r="A6" s="1" t="s">
        <v>21</v>
      </c>
      <c r="B6" s="1" t="s">
        <v>22</v>
      </c>
      <c r="C6" s="1" t="s">
        <v>16</v>
      </c>
      <c r="D6" s="2">
        <v>46127</v>
      </c>
      <c r="E6" s="2">
        <v>46131</v>
      </c>
      <c r="F6" s="6">
        <v>0.1</v>
      </c>
      <c r="G6" s="1" t="str">
        <f t="shared" si="0"/>
        <v>4일(비수기)</v>
      </c>
      <c r="H6" s="7" cm="1">
        <f t="array" ref="H6">INDEX($K$2:$O$6,MATCH($E6-$D6,$K$3:$K$6,1)+1,MATCH($C6,$L$2:$O$2,0)+1)</f>
        <v>65000</v>
      </c>
      <c r="I6" s="8" cm="1">
        <f t="array" ref="I6">fn결제금액(H6,D6,E6,F6)</f>
        <v>234000</v>
      </c>
      <c r="K6" s="1">
        <v>7</v>
      </c>
      <c r="L6" s="8">
        <v>22000</v>
      </c>
      <c r="M6" s="8">
        <v>35000</v>
      </c>
      <c r="N6" s="8">
        <v>50000</v>
      </c>
      <c r="O6" s="8">
        <v>55000</v>
      </c>
    </row>
    <row r="7" spans="1:15">
      <c r="A7" s="1" t="s">
        <v>23</v>
      </c>
      <c r="B7" s="1" t="s">
        <v>18</v>
      </c>
      <c r="C7" s="1" t="s">
        <v>14</v>
      </c>
      <c r="D7" s="2">
        <v>46131</v>
      </c>
      <c r="E7" s="2">
        <v>46133</v>
      </c>
      <c r="F7" s="6">
        <v>0.05</v>
      </c>
      <c r="G7" s="1" t="str">
        <f t="shared" si="0"/>
        <v>2일(성수기)</v>
      </c>
      <c r="H7" s="7" cm="1">
        <f t="array" ref="H7">INDEX($K$2:$O$6,MATCH($E7-$D7,$K$3:$K$6,1)+1,MATCH($C7,$L$2:$O$2,0)+1)</f>
        <v>45000</v>
      </c>
      <c r="I7" s="8" cm="1">
        <f t="array" ref="I7">fn결제금액(H7,D7,E7,F7)</f>
        <v>85500</v>
      </c>
    </row>
    <row r="8" spans="1:15">
      <c r="A8" s="1" t="s">
        <v>24</v>
      </c>
      <c r="B8" s="1" t="s">
        <v>25</v>
      </c>
      <c r="C8" s="1" t="s">
        <v>15</v>
      </c>
      <c r="D8" s="2">
        <v>46114</v>
      </c>
      <c r="E8" s="2">
        <v>46119</v>
      </c>
      <c r="F8" s="6">
        <v>0.1</v>
      </c>
      <c r="G8" s="1" t="str">
        <f t="shared" si="0"/>
        <v>5일(주말)</v>
      </c>
      <c r="H8" s="7" cm="1">
        <f t="array" ref="H8">INDEX($K$2:$O$6,MATCH($E8-$D8,$K$3:$K$6,1)+1,MATCH($C8,$L$2:$O$2,0)+1)</f>
        <v>55000</v>
      </c>
      <c r="I8" s="8" cm="1">
        <f t="array" ref="I8">fn결제금액(H8,D8,E8,F8)</f>
        <v>220000</v>
      </c>
      <c r="K8" t="s">
        <v>208</v>
      </c>
    </row>
    <row r="9" spans="1:15">
      <c r="A9" s="1" t="s">
        <v>26</v>
      </c>
      <c r="B9" s="1" t="s">
        <v>27</v>
      </c>
      <c r="C9" s="1" t="s">
        <v>14</v>
      </c>
      <c r="D9" s="2">
        <v>46154</v>
      </c>
      <c r="E9" s="2">
        <v>46162</v>
      </c>
      <c r="F9" s="6">
        <v>0.05</v>
      </c>
      <c r="G9" s="1" t="str">
        <f t="shared" si="0"/>
        <v>8일(주말)</v>
      </c>
      <c r="H9" s="7" cm="1">
        <f t="array" ref="H9">INDEX($K$2:$O$6,MATCH($E9-$D9,$K$3:$K$6,1)+1,MATCH($C9,$L$2:$O$2,0)+1)</f>
        <v>35000</v>
      </c>
      <c r="I9" s="8" cm="1">
        <f t="array" ref="I9">fn결제금액(H9,D9,E9,F9)</f>
        <v>238000</v>
      </c>
      <c r="K9" s="1" t="s">
        <v>4</v>
      </c>
      <c r="L9" s="10">
        <v>4</v>
      </c>
      <c r="M9" s="10">
        <v>5</v>
      </c>
    </row>
    <row r="10" spans="1:15">
      <c r="A10" s="1" t="s">
        <v>28</v>
      </c>
      <c r="B10" s="1" t="s">
        <v>27</v>
      </c>
      <c r="C10" s="1" t="s">
        <v>15</v>
      </c>
      <c r="D10" s="2">
        <v>46155</v>
      </c>
      <c r="E10" s="2">
        <v>46158</v>
      </c>
      <c r="F10" s="6">
        <v>0.15</v>
      </c>
      <c r="G10" s="1" t="str">
        <f t="shared" si="0"/>
        <v>3일(주말)</v>
      </c>
      <c r="H10" s="7" cm="1">
        <f t="array" ref="H10">INDEX($K$2:$O$6,MATCH($E10-$D10,$K$3:$K$6,1)+1,MATCH($C10,$L$2:$O$2,0)+1)</f>
        <v>60000</v>
      </c>
      <c r="I10" s="8" cm="1">
        <f t="array" ref="I10">fn결제금액(H10,D10,E10,F10)</f>
        <v>153000</v>
      </c>
      <c r="K10" s="1" t="s">
        <v>12</v>
      </c>
      <c r="L10" s="11">
        <f t="array" ref="L10">IFERROR(AVERAGE(IF(($C$3:$C$35=$K10)*(MONTH($D$3:$D$35)=L$9),$I$3:$I$35)),"")</f>
        <v>106692.85714285714</v>
      </c>
      <c r="M10" s="11">
        <f t="array" ref="M10">IFERROR(AVERAGE(IF(($C$3:$C$35=$K10)*(MONTH($D$3:$D$35)=M$9),$I$3:$I$35)),"")</f>
        <v>112050</v>
      </c>
    </row>
    <row r="11" spans="1:15">
      <c r="A11" s="1" t="s">
        <v>29</v>
      </c>
      <c r="B11" s="1" t="s">
        <v>22</v>
      </c>
      <c r="C11" s="1" t="s">
        <v>12</v>
      </c>
      <c r="D11" s="2">
        <v>46133</v>
      </c>
      <c r="E11" s="2">
        <v>46137</v>
      </c>
      <c r="F11" s="6">
        <v>0.05</v>
      </c>
      <c r="G11" s="1" t="str">
        <f t="shared" si="0"/>
        <v>4일(성수기)</v>
      </c>
      <c r="H11" s="7" cm="1">
        <f t="array" ref="H11">INDEX($K$2:$O$6,MATCH($E11-$D11,$K$3:$K$6,1)+1,MATCH($C11,$L$2:$O$2,0)+1)</f>
        <v>28000</v>
      </c>
      <c r="I11" s="8" cm="1">
        <f t="array" ref="I11">fn결제금액(H11,D11,E11,F11)</f>
        <v>106400</v>
      </c>
      <c r="K11" s="1" t="s">
        <v>14</v>
      </c>
      <c r="L11" s="11">
        <f t="array" ref="L11">IFERROR(AVERAGE(IF(($C$3:$C$35=$K11)*(MONTH($D$3:$D$35)=L$9),$I$3:$I$35)),"")</f>
        <v>165385.71428571429</v>
      </c>
      <c r="M11" s="11">
        <f t="array" ref="M11">IFERROR(AVERAGE(IF(($C$3:$C$35=$K11)*(MONTH($D$3:$D$35)=M$9),$I$3:$I$35)),"")</f>
        <v>118160</v>
      </c>
    </row>
    <row r="12" spans="1:15">
      <c r="A12" s="1" t="s">
        <v>30</v>
      </c>
      <c r="B12" s="1" t="s">
        <v>22</v>
      </c>
      <c r="C12" s="1" t="s">
        <v>12</v>
      </c>
      <c r="D12" s="2">
        <v>46119</v>
      </c>
      <c r="E12" s="2">
        <v>46125</v>
      </c>
      <c r="F12" s="6">
        <v>0.05</v>
      </c>
      <c r="G12" s="1" t="str">
        <f t="shared" si="0"/>
        <v>6일(주말)</v>
      </c>
      <c r="H12" s="7" cm="1">
        <f t="array" ref="H12">INDEX($K$2:$O$6,MATCH($E12-$D12,$K$3:$K$6,1)+1,MATCH($C12,$L$2:$O$2,0)+1)</f>
        <v>25000</v>
      </c>
      <c r="I12" s="8" cm="1">
        <f t="array" ref="I12">fn결제금액(H12,D12,E12,F12)</f>
        <v>127500</v>
      </c>
      <c r="K12" s="1" t="s">
        <v>15</v>
      </c>
      <c r="L12" s="11">
        <f t="array" ref="L12">IFERROR(AVERAGE(IF(($C$3:$C$35=$K12)*(MONTH($D$3:$D$35)=L$9),$I$3:$I$35)),"")</f>
        <v>265625</v>
      </c>
      <c r="M12" s="11">
        <f t="array" ref="M12">IFERROR(AVERAGE(IF(($C$3:$C$35=$K12)*(MONTH($D$3:$D$35)=M$9),$I$3:$I$35)),"")</f>
        <v>153000</v>
      </c>
    </row>
    <row r="13" spans="1:15">
      <c r="A13" s="1" t="s">
        <v>31</v>
      </c>
      <c r="B13" s="1" t="s">
        <v>32</v>
      </c>
      <c r="C13" s="1" t="s">
        <v>14</v>
      </c>
      <c r="D13" s="2">
        <v>46156</v>
      </c>
      <c r="E13" s="2">
        <v>46157</v>
      </c>
      <c r="F13" s="6">
        <v>0</v>
      </c>
      <c r="G13" s="1" t="str">
        <f t="shared" si="0"/>
        <v>1일(비수기)</v>
      </c>
      <c r="H13" s="7" cm="1">
        <f t="array" ref="H13">INDEX($K$2:$O$6,MATCH($E13-$D13,$K$3:$K$6,1)+1,MATCH($C13,$L$2:$O$2,0)+1)</f>
        <v>45000</v>
      </c>
      <c r="I13" s="8" cm="1">
        <f t="array" ref="I13">fn결제금액(H13,D13,E13,F13)</f>
        <v>45000</v>
      </c>
      <c r="K13" s="1" t="s">
        <v>16</v>
      </c>
      <c r="L13" s="11">
        <f t="array" ref="L13">IFERROR(AVERAGE(IF(($C$3:$C$35=$K13)*(MONTH($D$3:$D$35)=L$9),$I$3:$I$35)),"")</f>
        <v>278500</v>
      </c>
      <c r="M13" s="11" t="str">
        <f t="array" ref="M13">IFERROR(AVERAGE(IF(($C$3:$C$35=$K13)*(MONTH($D$3:$D$35)=M$9),$I$3:$I$35)),"")</f>
        <v/>
      </c>
    </row>
    <row r="14" spans="1:15">
      <c r="A14" s="1" t="s">
        <v>33</v>
      </c>
      <c r="B14" s="1" t="s">
        <v>22</v>
      </c>
      <c r="C14" s="1" t="s">
        <v>15</v>
      </c>
      <c r="D14" s="2">
        <v>46117</v>
      </c>
      <c r="E14" s="2">
        <v>46122</v>
      </c>
      <c r="F14" s="6">
        <v>0.05</v>
      </c>
      <c r="G14" s="1" t="str">
        <f t="shared" si="0"/>
        <v>5일(주말)</v>
      </c>
      <c r="H14" s="7" cm="1">
        <f t="array" ref="H14">INDEX($K$2:$O$6,MATCH($E14-$D14,$K$3:$K$6,1)+1,MATCH($C14,$L$2:$O$2,0)+1)</f>
        <v>55000</v>
      </c>
      <c r="I14" s="8" cm="1">
        <f t="array" ref="I14">fn결제금액(H14,D14,E14,F14)</f>
        <v>233750</v>
      </c>
    </row>
    <row r="15" spans="1:15">
      <c r="A15" s="1" t="s">
        <v>34</v>
      </c>
      <c r="B15" s="1" t="s">
        <v>22</v>
      </c>
      <c r="C15" s="1" t="s">
        <v>14</v>
      </c>
      <c r="D15" s="2">
        <v>46144</v>
      </c>
      <c r="E15" s="2">
        <v>46147</v>
      </c>
      <c r="F15" s="6">
        <v>0.05</v>
      </c>
      <c r="G15" s="1" t="str">
        <f t="shared" si="0"/>
        <v>3일(주말)</v>
      </c>
      <c r="H15" s="7" cm="1">
        <f t="array" ref="H15">INDEX($K$2:$O$6,MATCH($E15-$D15,$K$3:$K$6,1)+1,MATCH($C15,$L$2:$O$2,0)+1)</f>
        <v>42000</v>
      </c>
      <c r="I15" s="8" cm="1">
        <f t="array" ref="I15">fn결제금액(H15,D15,E15,F15)</f>
        <v>119700</v>
      </c>
      <c r="K15" t="s">
        <v>37</v>
      </c>
    </row>
    <row r="16" spans="1:15">
      <c r="A16" s="1" t="s">
        <v>35</v>
      </c>
      <c r="B16" s="1" t="s">
        <v>36</v>
      </c>
      <c r="C16" s="1" t="s">
        <v>12</v>
      </c>
      <c r="D16" s="2">
        <v>46122</v>
      </c>
      <c r="E16" s="2">
        <v>46126</v>
      </c>
      <c r="F16" s="6">
        <v>0.15</v>
      </c>
      <c r="G16" s="1" t="str">
        <f t="shared" si="0"/>
        <v>4일(성수기)</v>
      </c>
      <c r="H16" s="7" cm="1">
        <f t="array" ref="H16">INDEX($K$2:$O$6,MATCH($E16-$D16,$K$3:$K$6,1)+1,MATCH($C16,$L$2:$O$2,0)+1)</f>
        <v>28000</v>
      </c>
      <c r="I16" s="8" cm="1">
        <f t="array" ref="I16">fn결제금액(H16,D16,E16,F16)</f>
        <v>95200</v>
      </c>
      <c r="K16" s="9" t="s">
        <v>209</v>
      </c>
      <c r="L16" s="1" t="str">
        <f t="array" ref="L16">SUM((MONTH($D$3:$D$35)=5)*($E$3:$E$35-$D$3:$D$35&gt;=3))&amp;"건"</f>
        <v>8건</v>
      </c>
    </row>
    <row r="17" spans="1:9">
      <c r="A17" s="1" t="s">
        <v>38</v>
      </c>
      <c r="B17" s="1" t="s">
        <v>39</v>
      </c>
      <c r="C17" s="1" t="s">
        <v>15</v>
      </c>
      <c r="D17" s="2">
        <v>46115</v>
      </c>
      <c r="E17" s="2">
        <v>46123</v>
      </c>
      <c r="F17" s="6">
        <v>0.15</v>
      </c>
      <c r="G17" s="1" t="str">
        <f t="shared" si="0"/>
        <v>8일(주말)</v>
      </c>
      <c r="H17" s="7" cm="1">
        <f t="array" ref="H17">INDEX($K$2:$O$6,MATCH($E17-$D17,$K$3:$K$6,1)+1,MATCH($C17,$L$2:$O$2,0)+1)</f>
        <v>50000</v>
      </c>
      <c r="I17" s="8" cm="1">
        <f t="array" ref="I17">fn결제금액(H17,D17,E17,F17)</f>
        <v>300000</v>
      </c>
    </row>
    <row r="18" spans="1:9">
      <c r="A18" s="1" t="s">
        <v>40</v>
      </c>
      <c r="B18" s="1" t="s">
        <v>41</v>
      </c>
      <c r="C18" s="1" t="s">
        <v>16</v>
      </c>
      <c r="D18" s="2">
        <v>46138</v>
      </c>
      <c r="E18" s="2">
        <v>46145</v>
      </c>
      <c r="F18" s="6">
        <v>0</v>
      </c>
      <c r="G18" s="1" t="str">
        <f t="shared" si="0"/>
        <v>7일(성수기)</v>
      </c>
      <c r="H18" s="7" cm="1">
        <f t="array" ref="H18">INDEX($K$2:$O$6,MATCH($E18-$D18,$K$3:$K$6,1)+1,MATCH($C18,$L$2:$O$2,0)+1)</f>
        <v>55000</v>
      </c>
      <c r="I18" s="8" cm="1">
        <f t="array" ref="I18">fn결제금액(H18,D18,E18,F18)</f>
        <v>346500</v>
      </c>
    </row>
    <row r="19" spans="1:9">
      <c r="A19" s="1" t="s">
        <v>42</v>
      </c>
      <c r="B19" s="1" t="s">
        <v>25</v>
      </c>
      <c r="C19" s="1" t="s">
        <v>14</v>
      </c>
      <c r="D19" s="2">
        <v>46123</v>
      </c>
      <c r="E19" s="2">
        <v>46129</v>
      </c>
      <c r="F19" s="6">
        <v>0.15</v>
      </c>
      <c r="G19" s="1" t="str">
        <f t="shared" si="0"/>
        <v>6일(비수기)</v>
      </c>
      <c r="H19" s="7" cm="1">
        <f t="array" ref="H19">INDEX($K$2:$O$6,MATCH($E19-$D19,$K$3:$K$6,1)+1,MATCH($C19,$L$2:$O$2,0)+1)</f>
        <v>38000</v>
      </c>
      <c r="I19" s="8" cm="1">
        <f t="array" ref="I19">fn결제금액(H19,D19,E19,F19)</f>
        <v>171000</v>
      </c>
    </row>
    <row r="20" spans="1:9">
      <c r="A20" s="1" t="s">
        <v>43</v>
      </c>
      <c r="B20" s="1" t="s">
        <v>20</v>
      </c>
      <c r="C20" s="1" t="s">
        <v>12</v>
      </c>
      <c r="D20" s="2">
        <v>46122</v>
      </c>
      <c r="E20" s="2">
        <v>46128</v>
      </c>
      <c r="F20" s="6">
        <v>0.1</v>
      </c>
      <c r="G20" s="1" t="str">
        <f t="shared" si="0"/>
        <v>6일(비수기)</v>
      </c>
      <c r="H20" s="7" cm="1">
        <f t="array" ref="H20">INDEX($K$2:$O$6,MATCH($E20-$D20,$K$3:$K$6,1)+1,MATCH($C20,$L$2:$O$2,0)+1)</f>
        <v>25000</v>
      </c>
      <c r="I20" s="8" cm="1">
        <f t="array" ref="I20">fn결제금액(H20,D20,E20,F20)</f>
        <v>120000</v>
      </c>
    </row>
    <row r="21" spans="1:9">
      <c r="A21" s="1" t="s">
        <v>44</v>
      </c>
      <c r="B21" s="1" t="s">
        <v>11</v>
      </c>
      <c r="C21" s="1" t="s">
        <v>15</v>
      </c>
      <c r="D21" s="2">
        <v>46136</v>
      </c>
      <c r="E21" s="2">
        <v>46144</v>
      </c>
      <c r="F21" s="6">
        <v>0.1</v>
      </c>
      <c r="G21" s="1" t="str">
        <f t="shared" si="0"/>
        <v>8일(주말)</v>
      </c>
      <c r="H21" s="7" cm="1">
        <f t="array" ref="H21">INDEX($K$2:$O$6,MATCH($E21-$D21,$K$3:$K$6,1)+1,MATCH($C21,$L$2:$O$2,0)+1)</f>
        <v>50000</v>
      </c>
      <c r="I21" s="8" cm="1">
        <f t="array" ref="I21">fn결제금액(H21,D21,E21,F21)</f>
        <v>320000</v>
      </c>
    </row>
    <row r="22" spans="1:9">
      <c r="A22" s="1" t="s">
        <v>45</v>
      </c>
      <c r="B22" s="1" t="s">
        <v>41</v>
      </c>
      <c r="C22" s="1" t="s">
        <v>12</v>
      </c>
      <c r="D22" s="2">
        <v>46127</v>
      </c>
      <c r="E22" s="2">
        <v>46133</v>
      </c>
      <c r="F22" s="6">
        <v>0.1</v>
      </c>
      <c r="G22" s="1" t="str">
        <f t="shared" si="0"/>
        <v>6일(주말)</v>
      </c>
      <c r="H22" s="7" cm="1">
        <f t="array" ref="H22">INDEX($K$2:$O$6,MATCH($E22-$D22,$K$3:$K$6,1)+1,MATCH($C22,$L$2:$O$2,0)+1)</f>
        <v>25000</v>
      </c>
      <c r="I22" s="8" cm="1">
        <f t="array" ref="I22">fn결제금액(H22,D22,E22,F22)</f>
        <v>120000</v>
      </c>
    </row>
    <row r="23" spans="1:9">
      <c r="A23" s="1" t="s">
        <v>46</v>
      </c>
      <c r="B23" s="1" t="s">
        <v>39</v>
      </c>
      <c r="C23" s="1" t="s">
        <v>14</v>
      </c>
      <c r="D23" s="2">
        <v>46129</v>
      </c>
      <c r="E23" s="2">
        <v>46136</v>
      </c>
      <c r="F23" s="6">
        <v>0</v>
      </c>
      <c r="G23" s="1" t="str">
        <f t="shared" si="0"/>
        <v>7일(주말)</v>
      </c>
      <c r="H23" s="7" cm="1">
        <f t="array" ref="H23">INDEX($K$2:$O$6,MATCH($E23-$D23,$K$3:$K$6,1)+1,MATCH($C23,$L$2:$O$2,0)+1)</f>
        <v>35000</v>
      </c>
      <c r="I23" s="8" cm="1">
        <f t="array" ref="I23">fn결제금액(H23,D23,E23,F23)</f>
        <v>220500</v>
      </c>
    </row>
    <row r="24" spans="1:9">
      <c r="A24" s="1" t="s">
        <v>47</v>
      </c>
      <c r="B24" s="1" t="s">
        <v>32</v>
      </c>
      <c r="C24" s="1" t="s">
        <v>14</v>
      </c>
      <c r="D24" s="2">
        <v>46162</v>
      </c>
      <c r="E24" s="2">
        <v>46164</v>
      </c>
      <c r="F24" s="6">
        <v>0.1</v>
      </c>
      <c r="G24" s="1" t="str">
        <f t="shared" si="0"/>
        <v>2일(성수기)</v>
      </c>
      <c r="H24" s="7" cm="1">
        <f t="array" ref="H24">INDEX($K$2:$O$6,MATCH($E24-$D24,$K$3:$K$6,1)+1,MATCH($C24,$L$2:$O$2,0)+1)</f>
        <v>45000</v>
      </c>
      <c r="I24" s="8" cm="1">
        <f t="array" ref="I24">fn결제금액(H24,D24,E24,F24)</f>
        <v>81000</v>
      </c>
    </row>
    <row r="25" spans="1:9">
      <c r="A25" s="1" t="s">
        <v>48</v>
      </c>
      <c r="B25" s="1" t="s">
        <v>36</v>
      </c>
      <c r="C25" s="1" t="s">
        <v>15</v>
      </c>
      <c r="D25" s="2">
        <v>46137</v>
      </c>
      <c r="E25" s="2">
        <v>46141</v>
      </c>
      <c r="F25" s="6">
        <v>0</v>
      </c>
      <c r="G25" s="1" t="str">
        <f t="shared" si="0"/>
        <v>4일(주말)</v>
      </c>
      <c r="H25" s="7" cm="1">
        <f t="array" ref="H25">INDEX($K$2:$O$6,MATCH($E25-$D25,$K$3:$K$6,1)+1,MATCH($C25,$L$2:$O$2,0)+1)</f>
        <v>60000</v>
      </c>
      <c r="I25" s="8" cm="1">
        <f t="array" ref="I25">fn결제금액(H25,D25,E25,F25)</f>
        <v>240000</v>
      </c>
    </row>
    <row r="26" spans="1:9">
      <c r="A26" s="1" t="s">
        <v>49</v>
      </c>
      <c r="B26" s="1" t="s">
        <v>50</v>
      </c>
      <c r="C26" s="1" t="s">
        <v>15</v>
      </c>
      <c r="D26" s="2">
        <v>46124</v>
      </c>
      <c r="E26" s="2">
        <v>46131</v>
      </c>
      <c r="F26" s="6">
        <v>0.1</v>
      </c>
      <c r="G26" s="1" t="str">
        <f t="shared" si="0"/>
        <v>7일(성수기)</v>
      </c>
      <c r="H26" s="7" cm="1">
        <f t="array" ref="H26">INDEX($K$2:$O$6,MATCH($E26-$D26,$K$3:$K$6,1)+1,MATCH($C26,$L$2:$O$2,0)+1)</f>
        <v>50000</v>
      </c>
      <c r="I26" s="8" cm="1">
        <f t="array" ref="I26">fn결제금액(H26,D26,E26,F26)</f>
        <v>280000</v>
      </c>
    </row>
    <row r="27" spans="1:9">
      <c r="A27" s="1" t="s">
        <v>51</v>
      </c>
      <c r="B27" s="1" t="s">
        <v>25</v>
      </c>
      <c r="C27" s="1" t="s">
        <v>12</v>
      </c>
      <c r="D27" s="2">
        <v>46143</v>
      </c>
      <c r="E27" s="2">
        <v>46148</v>
      </c>
      <c r="F27" s="6">
        <v>0.1</v>
      </c>
      <c r="G27" s="1" t="str">
        <f t="shared" si="0"/>
        <v>5일(성수기)</v>
      </c>
      <c r="H27" s="7" cm="1">
        <f t="array" ref="H27">INDEX($K$2:$O$6,MATCH($E27-$D27,$K$3:$K$6,1)+1,MATCH($C27,$L$2:$O$2,0)+1)</f>
        <v>25000</v>
      </c>
      <c r="I27" s="8" cm="1">
        <f t="array" ref="I27">fn결제금액(H27,D27,E27,F27)</f>
        <v>100000</v>
      </c>
    </row>
    <row r="28" spans="1:9">
      <c r="A28" s="1" t="s">
        <v>52</v>
      </c>
      <c r="B28" s="1" t="s">
        <v>39</v>
      </c>
      <c r="C28" s="1" t="s">
        <v>14</v>
      </c>
      <c r="D28" s="2">
        <v>46148</v>
      </c>
      <c r="E28" s="2">
        <v>46151</v>
      </c>
      <c r="F28" s="6">
        <v>0.15</v>
      </c>
      <c r="G28" s="1" t="str">
        <f t="shared" si="0"/>
        <v>3일(주말)</v>
      </c>
      <c r="H28" s="7" cm="1">
        <f t="array" ref="H28">INDEX($K$2:$O$6,MATCH($E28-$D28,$K$3:$K$6,1)+1,MATCH($C28,$L$2:$O$2,0)+1)</f>
        <v>42000</v>
      </c>
      <c r="I28" s="8" cm="1">
        <f t="array" ref="I28">fn결제금액(H28,D28,E28,F28)</f>
        <v>107100</v>
      </c>
    </row>
    <row r="29" spans="1:9">
      <c r="A29" s="1" t="s">
        <v>53</v>
      </c>
      <c r="B29" s="1" t="s">
        <v>11</v>
      </c>
      <c r="C29" s="1" t="s">
        <v>12</v>
      </c>
      <c r="D29" s="2">
        <v>46144</v>
      </c>
      <c r="E29" s="2">
        <v>46150</v>
      </c>
      <c r="F29" s="6">
        <v>0.15</v>
      </c>
      <c r="G29" s="1" t="str">
        <f t="shared" si="0"/>
        <v>6일(성수기)</v>
      </c>
      <c r="H29" s="7" cm="1">
        <f t="array" ref="H29">INDEX($K$2:$O$6,MATCH($E29-$D29,$K$3:$K$6,1)+1,MATCH($C29,$L$2:$O$2,0)+1)</f>
        <v>25000</v>
      </c>
      <c r="I29" s="8" cm="1">
        <f t="array" ref="I29">fn결제금액(H29,D29,E29,F29)</f>
        <v>112500</v>
      </c>
    </row>
    <row r="30" spans="1:9">
      <c r="A30" s="1" t="s">
        <v>54</v>
      </c>
      <c r="B30" s="1" t="s">
        <v>27</v>
      </c>
      <c r="C30" s="1" t="s">
        <v>14</v>
      </c>
      <c r="D30" s="2">
        <v>46142</v>
      </c>
      <c r="E30" s="2">
        <v>46147</v>
      </c>
      <c r="F30" s="6">
        <v>0.1</v>
      </c>
      <c r="G30" s="1" t="str">
        <f t="shared" si="0"/>
        <v>5일(비수기)</v>
      </c>
      <c r="H30" s="7" cm="1">
        <f t="array" ref="H30">INDEX($K$2:$O$6,MATCH($E30-$D30,$K$3:$K$6,1)+1,MATCH($C30,$L$2:$O$2,0)+1)</f>
        <v>38000</v>
      </c>
      <c r="I30" s="8" cm="1">
        <f t="array" ref="I30">fn결제금액(H30,D30,E30,F30)</f>
        <v>152000</v>
      </c>
    </row>
    <row r="31" spans="1:9">
      <c r="A31" s="1" t="s">
        <v>55</v>
      </c>
      <c r="B31" s="1" t="s">
        <v>56</v>
      </c>
      <c r="C31" s="1" t="s">
        <v>14</v>
      </c>
      <c r="D31" s="2">
        <v>46142</v>
      </c>
      <c r="E31" s="2">
        <v>46145</v>
      </c>
      <c r="F31" s="6">
        <v>0.05</v>
      </c>
      <c r="G31" s="1" t="str">
        <f t="shared" si="0"/>
        <v>3일(비수기)</v>
      </c>
      <c r="H31" s="7" cm="1">
        <f t="array" ref="H31">INDEX($K$2:$O$6,MATCH($E31-$D31,$K$3:$K$6,1)+1,MATCH($C31,$L$2:$O$2,0)+1)</f>
        <v>42000</v>
      </c>
      <c r="I31" s="8" cm="1">
        <f t="array" ref="I31">fn결제금액(H31,D31,E31,F31)</f>
        <v>119700</v>
      </c>
    </row>
    <row r="32" spans="1:9">
      <c r="A32" s="1" t="s">
        <v>57</v>
      </c>
      <c r="B32" s="1" t="s">
        <v>25</v>
      </c>
      <c r="C32" s="1" t="s">
        <v>14</v>
      </c>
      <c r="D32" s="2">
        <v>46119</v>
      </c>
      <c r="E32" s="2">
        <v>46127</v>
      </c>
      <c r="F32" s="6">
        <v>0.05</v>
      </c>
      <c r="G32" s="1" t="str">
        <f t="shared" si="0"/>
        <v>8일(성수기)</v>
      </c>
      <c r="H32" s="7" cm="1">
        <f t="array" ref="H32">INDEX($K$2:$O$6,MATCH($E32-$D32,$K$3:$K$6,1)+1,MATCH($C32,$L$2:$O$2,0)+1)</f>
        <v>35000</v>
      </c>
      <c r="I32" s="8" cm="1">
        <f t="array" ref="I32">fn결제금액(H32,D32,E32,F32)</f>
        <v>238000</v>
      </c>
    </row>
    <row r="33" spans="1:9">
      <c r="A33" s="1" t="s">
        <v>58</v>
      </c>
      <c r="B33" s="1" t="s">
        <v>39</v>
      </c>
      <c r="C33" s="1" t="s">
        <v>12</v>
      </c>
      <c r="D33" s="2">
        <v>46149</v>
      </c>
      <c r="E33" s="2">
        <v>46156</v>
      </c>
      <c r="F33" s="6">
        <v>0.1</v>
      </c>
      <c r="G33" s="1" t="str">
        <f t="shared" si="0"/>
        <v>7일(성수기)</v>
      </c>
      <c r="H33" s="7" cm="1">
        <f t="array" ref="H33">INDEX($K$2:$O$6,MATCH($E33-$D33,$K$3:$K$6,1)+1,MATCH($C33,$L$2:$O$2,0)+1)</f>
        <v>22000</v>
      </c>
      <c r="I33" s="8" cm="1">
        <f t="array" ref="I33">fn결제금액(H33,D33,E33,F33)</f>
        <v>123200</v>
      </c>
    </row>
    <row r="34" spans="1:9">
      <c r="A34" s="1" t="s">
        <v>59</v>
      </c>
      <c r="B34" s="1" t="s">
        <v>41</v>
      </c>
      <c r="C34" s="1" t="s">
        <v>12</v>
      </c>
      <c r="D34" s="2">
        <v>46142</v>
      </c>
      <c r="E34" s="2">
        <v>46145</v>
      </c>
      <c r="F34" s="6">
        <v>0</v>
      </c>
      <c r="G34" s="1" t="str">
        <f t="shared" si="0"/>
        <v>3일(성수기)</v>
      </c>
      <c r="H34" s="7" cm="1">
        <f t="array" ref="H34">INDEX($K$2:$O$6,MATCH($E34-$D34,$K$3:$K$6,1)+1,MATCH($C34,$L$2:$O$2,0)+1)</f>
        <v>28000</v>
      </c>
      <c r="I34" s="8" cm="1">
        <f t="array" ref="I34">fn결제금액(H34,D34,E34,F34)</f>
        <v>84000</v>
      </c>
    </row>
    <row r="35" spans="1:9">
      <c r="A35" s="1" t="s">
        <v>60</v>
      </c>
      <c r="B35" s="1" t="s">
        <v>39</v>
      </c>
      <c r="C35" s="1" t="s">
        <v>16</v>
      </c>
      <c r="D35" s="2">
        <v>46114</v>
      </c>
      <c r="E35" s="2">
        <v>46119</v>
      </c>
      <c r="F35" s="6">
        <v>0.05</v>
      </c>
      <c r="G35" s="1" t="str">
        <f t="shared" si="0"/>
        <v>5일(비수기)</v>
      </c>
      <c r="H35" s="7" cm="1">
        <f t="array" ref="H35">INDEX($K$2:$O$6,MATCH($E35-$D35,$K$3:$K$6,1)+1,MATCH($C35,$L$2:$O$2,0)+1)</f>
        <v>60000</v>
      </c>
      <c r="I35" s="8" cm="1">
        <f t="array" ref="I35">fn결제금액(H35,D35,E35,F35)</f>
        <v>255000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1668-77DA-424A-990F-8C4F744E1CD2}">
  <sheetPr codeName="Sheet4"/>
  <dimension ref="A2:D10"/>
  <sheetViews>
    <sheetView tabSelected="1" workbookViewId="0">
      <selection activeCell="D5" sqref="D5"/>
    </sheetView>
  </sheetViews>
  <sheetFormatPr defaultRowHeight="16.5"/>
  <cols>
    <col min="1" max="1" width="16.625" bestFit="1" customWidth="1"/>
    <col min="2" max="2" width="15.25" bestFit="1" customWidth="1"/>
    <col min="3" max="4" width="13.625" bestFit="1" customWidth="1"/>
    <col min="5" max="5" width="11.125" bestFit="1" customWidth="1"/>
  </cols>
  <sheetData>
    <row r="2" spans="1:4">
      <c r="A2" s="25" t="s">
        <v>63</v>
      </c>
      <c r="B2" t="s">
        <v>315</v>
      </c>
    </row>
    <row r="4" spans="1:4">
      <c r="A4" s="25" t="s">
        <v>324</v>
      </c>
      <c r="B4" t="s">
        <v>322</v>
      </c>
      <c r="C4" t="s">
        <v>323</v>
      </c>
      <c r="D4" t="s">
        <v>325</v>
      </c>
    </row>
    <row r="5" spans="1:4">
      <c r="A5" t="s">
        <v>317</v>
      </c>
      <c r="B5" s="26">
        <v>23720000</v>
      </c>
      <c r="C5" s="26">
        <v>14492562</v>
      </c>
      <c r="D5" s="26">
        <v>9227438</v>
      </c>
    </row>
    <row r="6" spans="1:4">
      <c r="A6" t="s">
        <v>318</v>
      </c>
      <c r="B6" s="26">
        <v>17600000</v>
      </c>
      <c r="C6" s="26">
        <v>11713499</v>
      </c>
      <c r="D6" s="26">
        <v>5886501</v>
      </c>
    </row>
    <row r="7" spans="1:4">
      <c r="A7" t="s">
        <v>319</v>
      </c>
      <c r="B7" s="26">
        <v>5780000</v>
      </c>
      <c r="C7" s="26">
        <v>4042032</v>
      </c>
      <c r="D7" s="26">
        <v>1737968</v>
      </c>
    </row>
    <row r="8" spans="1:4">
      <c r="A8" t="s">
        <v>320</v>
      </c>
      <c r="B8" s="26">
        <v>19090000</v>
      </c>
      <c r="C8" s="26">
        <v>13287811</v>
      </c>
      <c r="D8" s="26">
        <v>5802189</v>
      </c>
    </row>
    <row r="9" spans="1:4">
      <c r="A9" t="s">
        <v>321</v>
      </c>
      <c r="B9" s="26">
        <v>13750000</v>
      </c>
      <c r="C9" s="26">
        <v>9255235</v>
      </c>
      <c r="D9" s="26">
        <v>4494765</v>
      </c>
    </row>
    <row r="10" spans="1:4">
      <c r="A10" t="s">
        <v>316</v>
      </c>
      <c r="B10" s="26">
        <v>79940000</v>
      </c>
      <c r="C10" s="26">
        <v>52791139</v>
      </c>
      <c r="D10" s="26">
        <v>27148861</v>
      </c>
    </row>
  </sheetData>
  <phoneticPr fontId="1" type="noConversion"/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C261C-E448-48E9-A45E-93ABEFD2260B}">
  <sheetPr codeName="Sheet5"/>
  <dimension ref="A2:F26"/>
  <sheetViews>
    <sheetView workbookViewId="0">
      <selection activeCell="A4" sqref="A4"/>
    </sheetView>
  </sheetViews>
  <sheetFormatPr defaultRowHeight="16.5" outlineLevelRow="3"/>
  <cols>
    <col min="1" max="1" width="9" bestFit="1" customWidth="1"/>
    <col min="2" max="2" width="11.875" bestFit="1" customWidth="1"/>
  </cols>
  <sheetData>
    <row r="2" spans="1:6">
      <c r="A2" t="s">
        <v>299</v>
      </c>
    </row>
    <row r="3" spans="1:6">
      <c r="A3" s="1" t="s">
        <v>64</v>
      </c>
      <c r="B3" s="1" t="s">
        <v>63</v>
      </c>
      <c r="C3" s="1" t="s">
        <v>65</v>
      </c>
      <c r="D3" s="1" t="s">
        <v>273</v>
      </c>
      <c r="E3" s="1" t="s">
        <v>274</v>
      </c>
      <c r="F3" s="1" t="s">
        <v>275</v>
      </c>
    </row>
    <row r="4" spans="1:6" outlineLevel="3">
      <c r="A4" s="1" t="s">
        <v>276</v>
      </c>
      <c r="B4" s="1" t="s">
        <v>277</v>
      </c>
      <c r="C4" s="1" t="s">
        <v>66</v>
      </c>
      <c r="D4" s="1">
        <v>69</v>
      </c>
      <c r="E4" s="7">
        <v>64</v>
      </c>
      <c r="F4" s="7">
        <v>133</v>
      </c>
    </row>
    <row r="5" spans="1:6" outlineLevel="3">
      <c r="A5" s="1" t="s">
        <v>280</v>
      </c>
      <c r="B5" s="1" t="s">
        <v>277</v>
      </c>
      <c r="C5" s="1" t="s">
        <v>66</v>
      </c>
      <c r="D5" s="1">
        <v>60</v>
      </c>
      <c r="E5" s="7">
        <v>80</v>
      </c>
      <c r="F5" s="7">
        <v>140</v>
      </c>
    </row>
    <row r="6" spans="1:6" outlineLevel="3">
      <c r="A6" s="1" t="s">
        <v>285</v>
      </c>
      <c r="B6" s="1" t="s">
        <v>277</v>
      </c>
      <c r="C6" s="1" t="s">
        <v>68</v>
      </c>
      <c r="D6" s="1">
        <v>61</v>
      </c>
      <c r="E6" s="7">
        <v>87</v>
      </c>
      <c r="F6" s="7">
        <v>148</v>
      </c>
    </row>
    <row r="7" spans="1:6" outlineLevel="2">
      <c r="A7" s="1">
        <f>SUBTOTAL(3,A4:A6)</f>
        <v>3</v>
      </c>
      <c r="B7" s="27" t="s">
        <v>330</v>
      </c>
      <c r="C7" s="1"/>
      <c r="D7" s="1"/>
      <c r="E7" s="7"/>
      <c r="F7" s="7"/>
    </row>
    <row r="8" spans="1:6" outlineLevel="1">
      <c r="A8" s="1"/>
      <c r="B8" s="27" t="s">
        <v>326</v>
      </c>
      <c r="C8" s="1"/>
      <c r="D8" s="1"/>
      <c r="E8" s="7"/>
      <c r="F8" s="7">
        <f>SUBTOTAL(1,F4:F6)</f>
        <v>140.33333333333334</v>
      </c>
    </row>
    <row r="9" spans="1:6" outlineLevel="3">
      <c r="A9" s="1" t="s">
        <v>282</v>
      </c>
      <c r="B9" s="1" t="s">
        <v>283</v>
      </c>
      <c r="C9" s="1" t="s">
        <v>68</v>
      </c>
      <c r="D9" s="1">
        <v>61</v>
      </c>
      <c r="E9" s="7">
        <v>95</v>
      </c>
      <c r="F9" s="7">
        <v>156</v>
      </c>
    </row>
    <row r="10" spans="1:6" outlineLevel="3">
      <c r="A10" s="1" t="s">
        <v>284</v>
      </c>
      <c r="B10" s="1" t="s">
        <v>283</v>
      </c>
      <c r="C10" s="1" t="s">
        <v>67</v>
      </c>
      <c r="D10" s="1">
        <v>67</v>
      </c>
      <c r="E10" s="7">
        <v>94</v>
      </c>
      <c r="F10" s="7">
        <v>161</v>
      </c>
    </row>
    <row r="11" spans="1:6" outlineLevel="3">
      <c r="A11" s="1" t="s">
        <v>286</v>
      </c>
      <c r="B11" s="1" t="s">
        <v>283</v>
      </c>
      <c r="C11" s="1" t="s">
        <v>66</v>
      </c>
      <c r="D11" s="1">
        <v>77</v>
      </c>
      <c r="E11" s="7">
        <v>88</v>
      </c>
      <c r="F11" s="7">
        <v>165</v>
      </c>
    </row>
    <row r="12" spans="1:6" outlineLevel="3">
      <c r="A12" s="1" t="s">
        <v>288</v>
      </c>
      <c r="B12" s="1" t="s">
        <v>283</v>
      </c>
      <c r="C12" s="1" t="s">
        <v>67</v>
      </c>
      <c r="D12" s="1">
        <v>93</v>
      </c>
      <c r="E12" s="7">
        <v>68</v>
      </c>
      <c r="F12" s="7">
        <v>161</v>
      </c>
    </row>
    <row r="13" spans="1:6" outlineLevel="3">
      <c r="A13" s="1" t="s">
        <v>289</v>
      </c>
      <c r="B13" s="1" t="s">
        <v>283</v>
      </c>
      <c r="C13" s="1" t="s">
        <v>67</v>
      </c>
      <c r="D13" s="1">
        <v>94</v>
      </c>
      <c r="E13" s="7">
        <v>72</v>
      </c>
      <c r="F13" s="7">
        <v>166</v>
      </c>
    </row>
    <row r="14" spans="1:6" outlineLevel="3">
      <c r="A14" s="1" t="s">
        <v>290</v>
      </c>
      <c r="B14" s="1" t="s">
        <v>283</v>
      </c>
      <c r="C14" s="1" t="s">
        <v>66</v>
      </c>
      <c r="D14" s="1">
        <v>82</v>
      </c>
      <c r="E14" s="7">
        <v>91</v>
      </c>
      <c r="F14" s="7">
        <v>173</v>
      </c>
    </row>
    <row r="15" spans="1:6" outlineLevel="2">
      <c r="A15" s="1">
        <f>SUBTOTAL(3,A9:A14)</f>
        <v>6</v>
      </c>
      <c r="B15" s="27" t="s">
        <v>332</v>
      </c>
      <c r="C15" s="1"/>
      <c r="D15" s="1"/>
      <c r="E15" s="7"/>
      <c r="F15" s="7"/>
    </row>
    <row r="16" spans="1:6" outlineLevel="1">
      <c r="A16" s="1"/>
      <c r="B16" s="27" t="s">
        <v>328</v>
      </c>
      <c r="C16" s="1"/>
      <c r="D16" s="1"/>
      <c r="E16" s="7"/>
      <c r="F16" s="7">
        <f>SUBTOTAL(1,F9:F14)</f>
        <v>163.66666666666666</v>
      </c>
    </row>
    <row r="17" spans="1:6" outlineLevel="3">
      <c r="A17" s="1" t="s">
        <v>278</v>
      </c>
      <c r="B17" s="1" t="s">
        <v>279</v>
      </c>
      <c r="C17" s="1" t="s">
        <v>66</v>
      </c>
      <c r="D17" s="1">
        <v>73</v>
      </c>
      <c r="E17" s="7">
        <v>100</v>
      </c>
      <c r="F17" s="7">
        <v>173</v>
      </c>
    </row>
    <row r="18" spans="1:6" outlineLevel="3">
      <c r="A18" s="1" t="s">
        <v>281</v>
      </c>
      <c r="B18" s="1" t="s">
        <v>279</v>
      </c>
      <c r="C18" s="1" t="s">
        <v>66</v>
      </c>
      <c r="D18" s="1">
        <v>73</v>
      </c>
      <c r="E18" s="7">
        <v>78</v>
      </c>
      <c r="F18" s="7">
        <v>151</v>
      </c>
    </row>
    <row r="19" spans="1:6" outlineLevel="3">
      <c r="A19" s="1" t="s">
        <v>287</v>
      </c>
      <c r="B19" s="1" t="s">
        <v>279</v>
      </c>
      <c r="C19" s="1" t="s">
        <v>68</v>
      </c>
      <c r="D19" s="1">
        <v>93</v>
      </c>
      <c r="E19" s="7">
        <v>78</v>
      </c>
      <c r="F19" s="7">
        <v>171</v>
      </c>
    </row>
    <row r="20" spans="1:6" outlineLevel="3">
      <c r="A20" s="1" t="s">
        <v>291</v>
      </c>
      <c r="B20" s="1" t="s">
        <v>279</v>
      </c>
      <c r="C20" s="1" t="s">
        <v>68</v>
      </c>
      <c r="D20" s="1">
        <v>62</v>
      </c>
      <c r="E20" s="7">
        <v>77</v>
      </c>
      <c r="F20" s="7">
        <v>139</v>
      </c>
    </row>
    <row r="21" spans="1:6" outlineLevel="3">
      <c r="A21" s="1" t="s">
        <v>292</v>
      </c>
      <c r="B21" s="1" t="s">
        <v>279</v>
      </c>
      <c r="C21" s="1" t="s">
        <v>67</v>
      </c>
      <c r="D21" s="1">
        <v>76</v>
      </c>
      <c r="E21" s="7">
        <v>67</v>
      </c>
      <c r="F21" s="7">
        <v>143</v>
      </c>
    </row>
    <row r="22" spans="1:6" outlineLevel="3">
      <c r="A22" s="1" t="s">
        <v>293</v>
      </c>
      <c r="B22" s="1" t="s">
        <v>279</v>
      </c>
      <c r="C22" s="1" t="s">
        <v>67</v>
      </c>
      <c r="D22" s="1">
        <v>70</v>
      </c>
      <c r="E22" s="7">
        <v>62</v>
      </c>
      <c r="F22" s="7">
        <v>132</v>
      </c>
    </row>
    <row r="23" spans="1:6" outlineLevel="2">
      <c r="A23" s="28">
        <f>SUBTOTAL(3,A17:A22)</f>
        <v>6</v>
      </c>
      <c r="B23" s="30" t="s">
        <v>331</v>
      </c>
      <c r="C23" s="28"/>
      <c r="D23" s="28"/>
      <c r="E23" s="29"/>
      <c r="F23" s="29"/>
    </row>
    <row r="24" spans="1:6" outlineLevel="1">
      <c r="A24" s="28"/>
      <c r="B24" s="30" t="s">
        <v>327</v>
      </c>
      <c r="C24" s="28"/>
      <c r="D24" s="28"/>
      <c r="E24" s="29"/>
      <c r="F24" s="29">
        <f>SUBTOTAL(1,F17:F22)</f>
        <v>151.5</v>
      </c>
    </row>
    <row r="25" spans="1:6">
      <c r="A25" s="28">
        <f>SUBTOTAL(3,A4:A22)</f>
        <v>15</v>
      </c>
      <c r="B25" s="30" t="s">
        <v>333</v>
      </c>
      <c r="C25" s="28"/>
      <c r="D25" s="28"/>
      <c r="E25" s="29"/>
      <c r="F25" s="29"/>
    </row>
    <row r="26" spans="1:6">
      <c r="A26" s="28"/>
      <c r="B26" s="30" t="s">
        <v>329</v>
      </c>
      <c r="C26" s="28"/>
      <c r="D26" s="28"/>
      <c r="E26" s="29"/>
      <c r="F26" s="29">
        <f>SUBTOTAL(1,F4:F22)</f>
        <v>154.13333333333333</v>
      </c>
    </row>
  </sheetData>
  <sortState xmlns:xlrd2="http://schemas.microsoft.com/office/spreadsheetml/2017/richdata2" ref="A4:F22">
    <sortCondition ref="B4:B22"/>
  </sortState>
  <dataConsolidate/>
  <phoneticPr fontId="1" type="noConversion"/>
  <dataValidations count="1">
    <dataValidation type="whole" errorStyle="warning" allowBlank="1" showInputMessage="1" showErrorMessage="1" errorTitle="입력 오류" error="지정된 범위를 벗어났습니다." promptTitle="점수입력" prompt="0~100 사이의 숫자를 입력하세요." sqref="D17:E19 D4:E4 D5:E5 D6:E6 D9:E9 D10:E11 D12:E12 D13:E13 D14:E14 D20:E22" xr:uid="{DEC21BD7-4E2D-4F8F-8773-B08653219FD5}">
      <formula1>0</formula1>
      <formula2>100</formula2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C18CE-F04C-4001-AAD9-E34CFE2193DB}">
  <sheetPr codeName="Sheet8"/>
  <dimension ref="A2:E24"/>
  <sheetViews>
    <sheetView workbookViewId="0">
      <selection activeCell="G24" sqref="G24"/>
    </sheetView>
  </sheetViews>
  <sheetFormatPr defaultRowHeight="16.5"/>
  <cols>
    <col min="1" max="1" width="10" customWidth="1"/>
    <col min="2" max="2" width="12.125" customWidth="1"/>
    <col min="3" max="3" width="7.375" bestFit="1" customWidth="1"/>
    <col min="4" max="4" width="14.625" bestFit="1" customWidth="1"/>
    <col min="5" max="5" width="9.25" customWidth="1"/>
    <col min="6" max="6" width="3" customWidth="1"/>
    <col min="7" max="7" width="10.875" customWidth="1"/>
  </cols>
  <sheetData>
    <row r="2" spans="1:5">
      <c r="A2" t="s">
        <v>211</v>
      </c>
      <c r="B2" s="12"/>
      <c r="C2" s="12"/>
      <c r="D2" s="12"/>
      <c r="E2" s="12"/>
    </row>
    <row r="3" spans="1:5">
      <c r="A3" s="15" t="s">
        <v>212</v>
      </c>
      <c r="B3" s="15" t="s">
        <v>213</v>
      </c>
      <c r="C3" s="15" t="s">
        <v>214</v>
      </c>
      <c r="D3" s="15" t="s">
        <v>215</v>
      </c>
      <c r="E3" s="15" t="s">
        <v>216</v>
      </c>
    </row>
    <row r="4" spans="1:5">
      <c r="A4" s="13" t="s">
        <v>217</v>
      </c>
      <c r="B4" s="13" t="s">
        <v>218</v>
      </c>
      <c r="C4" s="13" t="s">
        <v>186</v>
      </c>
      <c r="D4" s="31">
        <v>1</v>
      </c>
      <c r="E4" s="16">
        <v>9335</v>
      </c>
    </row>
    <row r="5" spans="1:5">
      <c r="A5" s="13" t="s">
        <v>219</v>
      </c>
      <c r="B5" s="13" t="s">
        <v>220</v>
      </c>
      <c r="C5" s="13" t="s">
        <v>186</v>
      </c>
      <c r="D5" s="31">
        <v>2</v>
      </c>
      <c r="E5" s="16">
        <v>27094</v>
      </c>
    </row>
    <row r="6" spans="1:5">
      <c r="A6" s="13" t="s">
        <v>221</v>
      </c>
      <c r="B6" s="13" t="s">
        <v>222</v>
      </c>
      <c r="C6" s="13" t="s">
        <v>186</v>
      </c>
      <c r="D6" s="31">
        <v>2</v>
      </c>
      <c r="E6" s="16">
        <v>15195</v>
      </c>
    </row>
    <row r="7" spans="1:5">
      <c r="A7" s="13" t="s">
        <v>223</v>
      </c>
      <c r="B7" s="13" t="s">
        <v>224</v>
      </c>
      <c r="C7" s="13" t="s">
        <v>191</v>
      </c>
      <c r="D7" s="31">
        <v>1</v>
      </c>
      <c r="E7" s="16">
        <v>26301</v>
      </c>
    </row>
    <row r="8" spans="1:5">
      <c r="A8" s="13" t="s">
        <v>225</v>
      </c>
      <c r="B8" s="13" t="s">
        <v>226</v>
      </c>
      <c r="C8" s="13" t="s">
        <v>187</v>
      </c>
      <c r="D8" s="31">
        <v>1</v>
      </c>
      <c r="E8" s="16">
        <v>12635</v>
      </c>
    </row>
    <row r="9" spans="1:5">
      <c r="A9" s="13" t="s">
        <v>227</v>
      </c>
      <c r="B9" s="13" t="s">
        <v>228</v>
      </c>
      <c r="C9" s="13" t="s">
        <v>186</v>
      </c>
      <c r="D9" s="31" t="s">
        <v>229</v>
      </c>
      <c r="E9" s="16">
        <v>24083</v>
      </c>
    </row>
    <row r="10" spans="1:5">
      <c r="A10" s="13" t="s">
        <v>230</v>
      </c>
      <c r="B10" s="13" t="s">
        <v>231</v>
      </c>
      <c r="C10" s="13" t="s">
        <v>197</v>
      </c>
      <c r="D10" s="31">
        <v>1</v>
      </c>
      <c r="E10" s="16">
        <v>25990</v>
      </c>
    </row>
    <row r="11" spans="1:5">
      <c r="A11" s="13" t="s">
        <v>232</v>
      </c>
      <c r="B11" s="13" t="s">
        <v>233</v>
      </c>
      <c r="C11" s="13" t="s">
        <v>192</v>
      </c>
      <c r="D11" s="31">
        <v>1</v>
      </c>
      <c r="E11" s="16">
        <v>6777</v>
      </c>
    </row>
    <row r="12" spans="1:5">
      <c r="A12" s="13" t="s">
        <v>234</v>
      </c>
      <c r="B12" s="13" t="s">
        <v>235</v>
      </c>
      <c r="C12" s="13" t="s">
        <v>186</v>
      </c>
      <c r="D12" s="31">
        <v>2</v>
      </c>
      <c r="E12" s="16">
        <v>26295</v>
      </c>
    </row>
    <row r="13" spans="1:5">
      <c r="A13" s="13" t="s">
        <v>227</v>
      </c>
      <c r="B13" s="13" t="s">
        <v>236</v>
      </c>
      <c r="C13" s="13" t="s">
        <v>186</v>
      </c>
      <c r="D13" s="31">
        <v>2</v>
      </c>
      <c r="E13" s="16">
        <v>9189</v>
      </c>
    </row>
    <row r="14" spans="1:5">
      <c r="A14" s="13" t="s">
        <v>237</v>
      </c>
      <c r="B14" s="13" t="s">
        <v>238</v>
      </c>
      <c r="C14" s="13" t="s">
        <v>186</v>
      </c>
      <c r="D14" s="31">
        <v>2</v>
      </c>
      <c r="E14" s="16">
        <v>5744</v>
      </c>
    </row>
    <row r="15" spans="1:5">
      <c r="A15" s="13" t="s">
        <v>239</v>
      </c>
      <c r="B15" s="13" t="s">
        <v>240</v>
      </c>
      <c r="C15" s="13" t="s">
        <v>196</v>
      </c>
      <c r="D15" s="31">
        <v>1</v>
      </c>
      <c r="E15" s="16">
        <v>13380</v>
      </c>
    </row>
    <row r="16" spans="1:5">
      <c r="A16" s="13" t="s">
        <v>241</v>
      </c>
      <c r="B16" s="13" t="s">
        <v>242</v>
      </c>
      <c r="C16" s="13" t="s">
        <v>243</v>
      </c>
      <c r="D16" s="31" t="s">
        <v>229</v>
      </c>
      <c r="E16" s="16">
        <v>22272</v>
      </c>
    </row>
    <row r="17" spans="1:5">
      <c r="A17" s="13" t="s">
        <v>244</v>
      </c>
      <c r="B17" s="13" t="s">
        <v>245</v>
      </c>
      <c r="C17" s="13" t="s">
        <v>246</v>
      </c>
      <c r="D17" s="31">
        <v>1</v>
      </c>
      <c r="E17" s="16">
        <v>9398</v>
      </c>
    </row>
    <row r="18" spans="1:5">
      <c r="A18" s="13" t="s">
        <v>247</v>
      </c>
      <c r="B18" s="13" t="s">
        <v>248</v>
      </c>
      <c r="C18" s="13" t="s">
        <v>186</v>
      </c>
      <c r="D18" s="31">
        <v>2</v>
      </c>
      <c r="E18" s="16">
        <v>18720</v>
      </c>
    </row>
    <row r="19" spans="1:5">
      <c r="A19" s="13" t="s">
        <v>249</v>
      </c>
      <c r="B19" s="13" t="s">
        <v>250</v>
      </c>
      <c r="C19" s="13" t="s">
        <v>251</v>
      </c>
      <c r="D19" s="31">
        <v>0</v>
      </c>
      <c r="E19" s="16">
        <v>28580</v>
      </c>
    </row>
    <row r="20" spans="1:5">
      <c r="A20" s="13" t="s">
        <v>252</v>
      </c>
      <c r="B20" s="13" t="s">
        <v>253</v>
      </c>
      <c r="C20" s="13" t="s">
        <v>254</v>
      </c>
      <c r="D20" s="31">
        <v>0</v>
      </c>
      <c r="E20" s="16">
        <v>25547</v>
      </c>
    </row>
    <row r="21" spans="1:5">
      <c r="A21" s="13" t="s">
        <v>255</v>
      </c>
      <c r="B21" s="13" t="s">
        <v>256</v>
      </c>
      <c r="C21" s="13" t="s">
        <v>257</v>
      </c>
      <c r="D21" s="31">
        <v>1</v>
      </c>
      <c r="E21" s="16">
        <v>16283</v>
      </c>
    </row>
    <row r="22" spans="1:5">
      <c r="A22" s="13" t="s">
        <v>258</v>
      </c>
      <c r="B22" s="13" t="s">
        <v>259</v>
      </c>
      <c r="C22" s="13" t="s">
        <v>186</v>
      </c>
      <c r="D22" s="31" t="s">
        <v>229</v>
      </c>
      <c r="E22" s="16">
        <v>5977</v>
      </c>
    </row>
    <row r="23" spans="1:5">
      <c r="A23" s="13" t="s">
        <v>260</v>
      </c>
      <c r="B23" s="13" t="s">
        <v>261</v>
      </c>
      <c r="C23" s="13" t="s">
        <v>186</v>
      </c>
      <c r="D23" s="31">
        <v>2</v>
      </c>
      <c r="E23" s="16">
        <v>13113</v>
      </c>
    </row>
    <row r="24" spans="1:5">
      <c r="A24" s="13" t="s">
        <v>262</v>
      </c>
      <c r="B24" s="13" t="s">
        <v>263</v>
      </c>
      <c r="C24" s="13" t="s">
        <v>264</v>
      </c>
      <c r="D24" s="31">
        <v>0</v>
      </c>
      <c r="E24" s="16">
        <v>18948</v>
      </c>
    </row>
  </sheetData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61" r:id="rId4" name="Button 1">
              <controlPr defaultSize="0" print="0" autoFill="0" autoPict="0" macro="[0]!서식적용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2" r:id="rId5" name="Button 2">
              <controlPr defaultSize="0" print="0" autoFill="0" autoPict="0" macro="[0]!서식해제">
                <anchor moveWithCells="1" sizeWithCells="1">
                  <from>
                    <xdr:col>6</xdr:col>
                    <xdr:colOff>0</xdr:colOff>
                    <xdr:row>5</xdr:row>
                    <xdr:rowOff>0</xdr:rowOff>
                  </from>
                  <to>
                    <xdr:col>7</xdr:col>
                    <xdr:colOff>0</xdr:colOff>
                    <xdr:row>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E1DAB-DA6E-4E48-BF4C-E6D19FD49980}">
  <sheetPr codeName="Sheet9"/>
  <dimension ref="A2:E6"/>
  <sheetViews>
    <sheetView workbookViewId="0"/>
  </sheetViews>
  <sheetFormatPr defaultRowHeight="16.5"/>
  <sheetData>
    <row r="2" spans="1:5">
      <c r="A2" t="s">
        <v>300</v>
      </c>
    </row>
    <row r="3" spans="1:5">
      <c r="A3" s="1" t="s">
        <v>265</v>
      </c>
      <c r="B3" s="1" t="s">
        <v>266</v>
      </c>
      <c r="C3" s="1" t="s">
        <v>267</v>
      </c>
      <c r="D3" s="1" t="s">
        <v>268</v>
      </c>
      <c r="E3" s="1" t="s">
        <v>269</v>
      </c>
    </row>
    <row r="4" spans="1:5">
      <c r="A4" s="1" t="s">
        <v>270</v>
      </c>
      <c r="B4" s="1">
        <v>450</v>
      </c>
      <c r="C4" s="1">
        <v>480</v>
      </c>
      <c r="D4" s="1">
        <v>520</v>
      </c>
      <c r="E4" s="1">
        <v>590</v>
      </c>
    </row>
    <row r="5" spans="1:5">
      <c r="A5" s="1" t="s">
        <v>271</v>
      </c>
      <c r="B5" s="1">
        <v>320</v>
      </c>
      <c r="C5" s="1">
        <v>310</v>
      </c>
      <c r="D5" s="1">
        <v>350</v>
      </c>
      <c r="E5" s="1">
        <v>400</v>
      </c>
    </row>
    <row r="6" spans="1:5">
      <c r="A6" s="1" t="s">
        <v>272</v>
      </c>
      <c r="B6" s="1">
        <v>410</v>
      </c>
      <c r="C6" s="1">
        <v>430</v>
      </c>
      <c r="D6" s="1">
        <v>460</v>
      </c>
      <c r="E6" s="1">
        <v>510</v>
      </c>
    </row>
  </sheetData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3F948-7110-4B51-BBCF-617B87C59FD2}">
  <sheetPr codeName="Sheet10"/>
  <dimension ref="A1:J22"/>
  <sheetViews>
    <sheetView workbookViewId="0"/>
  </sheetViews>
  <sheetFormatPr defaultRowHeight="16.5"/>
  <cols>
    <col min="1" max="1" width="13" style="14" customWidth="1"/>
    <col min="2" max="2" width="11.25" style="14" customWidth="1"/>
    <col min="3" max="3" width="14.875" style="14" customWidth="1"/>
    <col min="4" max="4" width="11.625" style="14" customWidth="1"/>
    <col min="5" max="5" width="11.75" style="14" customWidth="1"/>
    <col min="6" max="6" width="2.25" style="14" customWidth="1"/>
    <col min="7" max="7" width="15.125" bestFit="1" customWidth="1"/>
    <col min="8" max="8" width="9.375" bestFit="1" customWidth="1"/>
    <col min="9" max="9" width="1.5" customWidth="1"/>
    <col min="10" max="10" width="11.625" customWidth="1"/>
  </cols>
  <sheetData>
    <row r="1" spans="1:10" ht="21.75" customHeight="1"/>
    <row r="2" spans="1:10">
      <c r="A2" s="17" t="s">
        <v>294</v>
      </c>
      <c r="G2" t="s">
        <v>301</v>
      </c>
      <c r="J2" t="s">
        <v>302</v>
      </c>
    </row>
    <row r="3" spans="1:10">
      <c r="A3" s="18" t="s">
        <v>295</v>
      </c>
      <c r="B3" s="18" t="s">
        <v>296</v>
      </c>
      <c r="C3" s="18" t="s">
        <v>311</v>
      </c>
      <c r="D3" s="18" t="s">
        <v>297</v>
      </c>
      <c r="E3" s="18" t="s">
        <v>298</v>
      </c>
      <c r="G3" s="9" t="s">
        <v>311</v>
      </c>
      <c r="H3" s="9" t="s">
        <v>310</v>
      </c>
      <c r="J3" s="9" t="s">
        <v>312</v>
      </c>
    </row>
    <row r="4" spans="1:10">
      <c r="A4" s="21">
        <v>46226</v>
      </c>
      <c r="B4" s="22" t="s">
        <v>313</v>
      </c>
      <c r="C4" s="22" t="s">
        <v>307</v>
      </c>
      <c r="D4" s="22" t="s">
        <v>306</v>
      </c>
      <c r="E4" s="19">
        <v>200000</v>
      </c>
      <c r="G4" s="1" t="s">
        <v>303</v>
      </c>
      <c r="H4" s="8">
        <v>100000</v>
      </c>
      <c r="J4" s="1" t="s">
        <v>304</v>
      </c>
    </row>
    <row r="5" spans="1:10">
      <c r="A5" s="23"/>
      <c r="B5" s="23"/>
      <c r="C5" s="23"/>
      <c r="D5" s="23"/>
      <c r="E5" s="20"/>
      <c r="G5" s="1" t="s">
        <v>305</v>
      </c>
      <c r="H5" s="8">
        <v>150000</v>
      </c>
      <c r="J5" s="1" t="s">
        <v>306</v>
      </c>
    </row>
    <row r="6" spans="1:10">
      <c r="A6" s="23"/>
      <c r="B6" s="23"/>
      <c r="C6" s="23"/>
      <c r="D6" s="23"/>
      <c r="E6" s="20"/>
      <c r="G6" s="1" t="s">
        <v>307</v>
      </c>
      <c r="H6" s="8">
        <v>200000</v>
      </c>
      <c r="J6" s="1" t="s">
        <v>308</v>
      </c>
    </row>
    <row r="7" spans="1:10">
      <c r="A7" s="23"/>
      <c r="B7" s="23"/>
      <c r="C7" s="23"/>
      <c r="D7" s="23"/>
      <c r="E7" s="20"/>
      <c r="G7" s="1" t="s">
        <v>309</v>
      </c>
      <c r="H7" s="8">
        <v>80000</v>
      </c>
    </row>
    <row r="8" spans="1:10">
      <c r="A8" s="23"/>
      <c r="B8" s="23"/>
      <c r="C8" s="23"/>
      <c r="D8" s="23"/>
      <c r="E8" s="20"/>
    </row>
    <row r="9" spans="1:10">
      <c r="A9" s="23"/>
      <c r="B9" s="23"/>
      <c r="C9" s="23"/>
      <c r="D9" s="23"/>
      <c r="E9" s="20"/>
    </row>
    <row r="10" spans="1:10">
      <c r="A10" s="23"/>
      <c r="B10" s="23"/>
      <c r="C10" s="23"/>
      <c r="D10" s="23"/>
      <c r="E10" s="20"/>
    </row>
    <row r="11" spans="1:10">
      <c r="A11" s="23"/>
      <c r="B11" s="23"/>
      <c r="C11" s="23"/>
      <c r="D11" s="23"/>
      <c r="E11" s="20"/>
    </row>
    <row r="12" spans="1:10">
      <c r="A12" s="23"/>
      <c r="B12" s="23"/>
      <c r="C12" s="23"/>
      <c r="D12" s="23"/>
      <c r="E12" s="20"/>
    </row>
    <row r="13" spans="1:10">
      <c r="A13" s="23"/>
      <c r="B13" s="23"/>
      <c r="C13" s="23"/>
      <c r="D13" s="23"/>
      <c r="E13" s="20"/>
    </row>
    <row r="14" spans="1:10">
      <c r="A14" s="23"/>
      <c r="B14" s="23"/>
      <c r="C14" s="23"/>
      <c r="D14" s="23"/>
      <c r="E14" s="20"/>
    </row>
    <row r="15" spans="1:10">
      <c r="A15" s="23"/>
      <c r="B15" s="23"/>
      <c r="C15" s="23"/>
      <c r="D15" s="23"/>
      <c r="E15" s="20"/>
    </row>
    <row r="16" spans="1:10">
      <c r="A16" s="23"/>
      <c r="B16" s="23"/>
      <c r="C16" s="23"/>
      <c r="D16" s="23"/>
      <c r="E16" s="20"/>
    </row>
    <row r="17" spans="1:5">
      <c r="A17" s="23"/>
      <c r="B17" s="23"/>
      <c r="C17" s="23"/>
      <c r="D17" s="23"/>
      <c r="E17" s="20"/>
    </row>
    <row r="18" spans="1:5">
      <c r="A18" s="23"/>
      <c r="B18" s="23"/>
      <c r="C18" s="23"/>
      <c r="D18" s="23"/>
      <c r="E18" s="20"/>
    </row>
    <row r="19" spans="1:5">
      <c r="A19" s="23"/>
      <c r="B19" s="23"/>
      <c r="C19" s="23"/>
      <c r="D19" s="23"/>
      <c r="E19" s="20"/>
    </row>
    <row r="20" spans="1:5">
      <c r="A20" s="23"/>
      <c r="B20" s="23"/>
      <c r="C20" s="23"/>
      <c r="D20" s="23"/>
      <c r="E20" s="20"/>
    </row>
    <row r="21" spans="1:5">
      <c r="A21" s="23"/>
      <c r="B21" s="23"/>
      <c r="C21" s="23"/>
      <c r="D21" s="23"/>
      <c r="E21" s="20"/>
    </row>
    <row r="22" spans="1:5">
      <c r="A22" s="23"/>
      <c r="B22" s="23"/>
      <c r="C22" s="23"/>
      <c r="D22" s="23"/>
      <c r="E22" s="20"/>
    </row>
  </sheetData>
  <phoneticPr fontId="1" type="noConversion"/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9217" r:id="rId4" name="cmd수강신청">
          <controlPr defaultSize="0" autoLine="0" r:id="rId5">
            <anchor moveWithCells="1">
              <from>
                <xdr:col>3</xdr:col>
                <xdr:colOff>638175</xdr:colOff>
                <xdr:row>0</xdr:row>
                <xdr:rowOff>57150</xdr:rowOff>
              </from>
              <to>
                <xdr:col>5</xdr:col>
                <xdr:colOff>0</xdr:colOff>
                <xdr:row>1</xdr:row>
                <xdr:rowOff>142875</xdr:rowOff>
              </to>
            </anchor>
          </controlPr>
        </control>
      </mc:Choice>
      <mc:Fallback>
        <control shapeId="9217" r:id="rId4" name="cmd수강신청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EDE48E6-1703-4F34-B397-575A94A4121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</dc:creator>
  <cp:lastModifiedBy>나현 김</cp:lastModifiedBy>
  <cp:lastPrinted>2026-06-21T05:30:16Z</cp:lastPrinted>
  <dcterms:created xsi:type="dcterms:W3CDTF">2025-01-23T06:42:19Z</dcterms:created>
  <dcterms:modified xsi:type="dcterms:W3CDTF">2026-11-02T04:59:14Z</dcterms:modified>
</cp:coreProperties>
</file>