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ye\Documents\"/>
    </mc:Choice>
  </mc:AlternateContent>
  <xr:revisionPtr revIDLastSave="0" documentId="13_ncr:1_{63726B8B-7A88-4F08-BF9B-089B55C613B6}" xr6:coauthVersionLast="47" xr6:coauthVersionMax="47" xr10:uidLastSave="{00000000-0000-0000-0000-000000000000}"/>
  <bookViews>
    <workbookView xWindow="-120" yWindow="-120" windowWidth="29040" windowHeight="15840" xr2:uid="{EC2E14CF-3065-4AFC-8E0B-F710AFC7B293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가격">제1작업!$F$5:$F$12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4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<sst xmlns="http://schemas.openxmlformats.org/spreadsheetml/2006/main" count="112" uniqueCount="42">
  <si>
    <t>품목코드</t>
    <phoneticPr fontId="2" type="noConversion"/>
  </si>
  <si>
    <t>E738W</t>
  </si>
  <si>
    <t>E738W</t>
    <phoneticPr fontId="2" type="noConversion"/>
  </si>
  <si>
    <t>F729P</t>
    <phoneticPr fontId="2" type="noConversion"/>
  </si>
  <si>
    <t>F839W</t>
    <phoneticPr fontId="2" type="noConversion"/>
  </si>
  <si>
    <t>T568K</t>
    <phoneticPr fontId="2" type="noConversion"/>
  </si>
  <si>
    <t>S786W</t>
    <phoneticPr fontId="2" type="noConversion"/>
  </si>
  <si>
    <t>T892P</t>
    <phoneticPr fontId="2" type="noConversion"/>
  </si>
  <si>
    <t>H119M</t>
    <phoneticPr fontId="2" type="noConversion"/>
  </si>
  <si>
    <t>O909W</t>
    <phoneticPr fontId="2" type="noConversion"/>
  </si>
  <si>
    <t>부위</t>
  </si>
  <si>
    <t>부위</t>
    <phoneticPr fontId="2" type="noConversion"/>
  </si>
  <si>
    <t>안심</t>
  </si>
  <si>
    <t>안심</t>
    <phoneticPr fontId="2" type="noConversion"/>
  </si>
  <si>
    <t>등심</t>
  </si>
  <si>
    <t>등심</t>
    <phoneticPr fontId="2" type="noConversion"/>
  </si>
  <si>
    <t>앞다리</t>
  </si>
  <si>
    <t>앞다리</t>
    <phoneticPr fontId="2" type="noConversion"/>
  </si>
  <si>
    <t>생산일</t>
    <phoneticPr fontId="2" type="noConversion"/>
  </si>
  <si>
    <t>구분</t>
    <phoneticPr fontId="2" type="noConversion"/>
  </si>
  <si>
    <t>1++등급</t>
    <phoneticPr fontId="2" type="noConversion"/>
  </si>
  <si>
    <t>1등급</t>
    <phoneticPr fontId="2" type="noConversion"/>
  </si>
  <si>
    <t>1+등급</t>
    <phoneticPr fontId="2" type="noConversion"/>
  </si>
  <si>
    <t>2등급</t>
    <phoneticPr fontId="2" type="noConversion"/>
  </si>
  <si>
    <t>kg당 가격</t>
    <phoneticPr fontId="2" type="noConversion"/>
  </si>
  <si>
    <t>판매량
(단위:kg)</t>
    <phoneticPr fontId="2" type="noConversion"/>
  </si>
  <si>
    <t>납품한
소비시장 수</t>
    <phoneticPr fontId="2" type="noConversion"/>
  </si>
  <si>
    <t>판매순위</t>
    <phoneticPr fontId="2" type="noConversion"/>
  </si>
  <si>
    <t>비고</t>
    <phoneticPr fontId="2" type="noConversion"/>
  </si>
  <si>
    <t>kg당 최저 가격</t>
    <phoneticPr fontId="2" type="noConversion"/>
  </si>
  <si>
    <t>구분이 1++등급 비율</t>
    <phoneticPr fontId="2" type="noConversion"/>
  </si>
  <si>
    <t>안심 부위 판매량(단위 : kg)합계</t>
    <phoneticPr fontId="2" type="noConversion"/>
  </si>
  <si>
    <t>&gt;=5000</t>
    <phoneticPr fontId="2" type="noConversion"/>
  </si>
  <si>
    <t>총합계</t>
  </si>
  <si>
    <t>개수 : 품목코드</t>
  </si>
  <si>
    <t>40001-60000</t>
  </si>
  <si>
    <t>60001-80000</t>
  </si>
  <si>
    <t>80001-100000</t>
  </si>
  <si>
    <t>**</t>
  </si>
  <si>
    <t xml:space="preserve"> </t>
    <phoneticPr fontId="2" type="noConversion"/>
  </si>
  <si>
    <t>kg당 가격</t>
  </si>
  <si>
    <t>평균 : 판매량(단위kg)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</si>
</sst>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&quot;원&quot;"/>
    <numFmt numFmtId="179" formatCode="0_);[Red]\(0\)"/>
  </numFmts>
  <fonts count="3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41" fontId="0" fillId="0" borderId="3" xfId="1" applyFont="1" applyBorder="1" applyAlignment="1">
      <alignment horizontal="right" vertical="center"/>
    </xf>
    <xf numFmtId="41" fontId="0" fillId="0" borderId="1" xfId="1" applyFont="1" applyBorder="1" applyAlignment="1">
      <alignment horizontal="right" vertical="center"/>
    </xf>
    <xf numFmtId="41" fontId="0" fillId="0" borderId="8" xfId="1" applyFont="1" applyBorder="1" applyAlignment="1">
      <alignment horizontal="right" vertical="center"/>
    </xf>
    <xf numFmtId="9" fontId="0" fillId="0" borderId="8" xfId="2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6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등심 및 앞다리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7.0159405475354417E-2"/>
          <c:y val="0.10472057714412836"/>
          <c:w val="0.83743766247567664"/>
          <c:h val="0.781322494260472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판매량
(단위:kg)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(제1작업!$G$6:$G$10,제1작업!$G$12)</c:f>
              <c:numCache>
                <c:formatCode>_(* #,##0_);_(* \(#,##0\);_(* "-"_);_(@_)</c:formatCode>
                <c:ptCount val="6"/>
                <c:pt idx="0">
                  <c:v>4820</c:v>
                </c:pt>
                <c:pt idx="1">
                  <c:v>1294</c:v>
                </c:pt>
                <c:pt idx="2">
                  <c:v>5282</c:v>
                </c:pt>
                <c:pt idx="3">
                  <c:v>4188</c:v>
                </c:pt>
                <c:pt idx="4">
                  <c:v>3240</c:v>
                </c:pt>
                <c:pt idx="5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E-4B2F-A7E4-0FA15CEC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038072"/>
        <c:axId val="549037352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kg당 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3839541270178466E-2"/>
                  <c:y val="-0.21434829997696461"/>
                </c:manualLayout>
              </c:layout>
              <c:tx>
                <c:rich>
                  <a:bodyPr/>
                  <a:lstStyle/>
                  <a:p>
                    <a:r>
                      <a:rPr lang="en-US" altLang="ko-KR"/>
                      <a:t>5,282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56E-4B2F-A7E4-0FA15CEC1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(제1작업!$F$6:$F$10,제1작업!$F$12)</c:f>
              <c:numCache>
                <c:formatCode>#,##0"원"</c:formatCode>
                <c:ptCount val="6"/>
                <c:pt idx="0">
                  <c:v>79000</c:v>
                </c:pt>
                <c:pt idx="1">
                  <c:v>85000</c:v>
                </c:pt>
                <c:pt idx="2">
                  <c:v>66000</c:v>
                </c:pt>
                <c:pt idx="3">
                  <c:v>52000</c:v>
                </c:pt>
                <c:pt idx="4">
                  <c:v>88000</c:v>
                </c:pt>
                <c:pt idx="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B2F-A7E4-0FA15CEC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524800"/>
        <c:axId val="460747208"/>
      </c:lineChart>
      <c:catAx>
        <c:axId val="54903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49037352"/>
        <c:crosses val="autoZero"/>
        <c:auto val="1"/>
        <c:lblAlgn val="ctr"/>
        <c:lblOffset val="100"/>
        <c:noMultiLvlLbl val="0"/>
      </c:catAx>
      <c:valAx>
        <c:axId val="54903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49038072"/>
        <c:crosses val="autoZero"/>
        <c:crossBetween val="between"/>
      </c:valAx>
      <c:valAx>
        <c:axId val="460747208"/>
        <c:scaling>
          <c:orientation val="minMax"/>
          <c:max val="105000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74524800"/>
        <c:crosses val="max"/>
        <c:crossBetween val="between"/>
        <c:majorUnit val="15000"/>
      </c:valAx>
      <c:catAx>
        <c:axId val="37452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74720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C139C3-F259-4EED-9D45-A946ACA85F12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7</xdr:col>
      <xdr:colOff>323850</xdr:colOff>
      <xdr:row>3</xdr:row>
      <xdr:rowOff>0</xdr:rowOff>
    </xdr:to>
    <xdr:sp macro="" textlink="">
      <xdr:nvSpPr>
        <xdr:cNvPr id="2" name="십자형 1">
          <a:extLst>
            <a:ext uri="{FF2B5EF4-FFF2-40B4-BE49-F238E27FC236}">
              <a16:creationId xmlns:a16="http://schemas.microsoft.com/office/drawing/2014/main" id="{F965CCFF-3D45-7249-59E6-B156726E16A9}"/>
            </a:ext>
          </a:extLst>
        </xdr:cNvPr>
        <xdr:cNvSpPr/>
      </xdr:nvSpPr>
      <xdr:spPr>
        <a:xfrm>
          <a:off x="142875" y="19050"/>
          <a:ext cx="4619625" cy="504825"/>
        </a:xfrm>
        <a:prstGeom prst="plus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b="1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b="1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</a:t>
          </a:r>
          <a:r>
            <a:rPr lang="ko-KR" altLang="en-US" sz="2400" b="1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매 현황</a:t>
          </a:r>
          <a:endParaRPr lang="ko-KR" altLang="en-US" sz="2400" b="1" kern="12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7</xdr:col>
      <xdr:colOff>504825</xdr:colOff>
      <xdr:row>0</xdr:row>
      <xdr:rowOff>38100</xdr:rowOff>
    </xdr:from>
    <xdr:to>
      <xdr:col>10</xdr:col>
      <xdr:colOff>333375</xdr:colOff>
      <xdr:row>3</xdr:row>
      <xdr:rowOff>38100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301B533-181A-5077-F2CA-8F3743BC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8100"/>
          <a:ext cx="21431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A4CD936-0710-D98D-67A2-A2063BF74F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0.44915</cdr:x>
      <cdr:y>0.16049</cdr:y>
    </cdr:from>
    <cdr:to>
      <cdr:x>0.55404</cdr:x>
      <cdr:y>0.21227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B724FAFB-E102-B2B6-DDCD-7E633EF63D43}"/>
            </a:ext>
          </a:extLst>
        </cdr:cNvPr>
        <cdr:cNvSpPr/>
      </cdr:nvSpPr>
      <cdr:spPr>
        <a:xfrm xmlns:a="http://schemas.openxmlformats.org/drawingml/2006/main">
          <a:off x="4179981" y="976116"/>
          <a:ext cx="976115" cy="314876"/>
        </a:xfrm>
        <a:prstGeom xmlns:a="http://schemas.openxmlformats.org/drawingml/2006/main" prst="wedgeRoundRectCallout">
          <a:avLst>
            <a:gd name="adj1" fmla="val -61155"/>
            <a:gd name="adj2" fmla="val 7500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</a:rPr>
            <a:t>최다 판매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eye" refreshedDate="45621.838839699078" createdVersion="8" refreshedVersion="8" minRefreshableVersion="3" recordCount="8" xr:uid="{7404F0B6-147B-4D80-9383-098DE99C6BB4}">
  <cacheSource type="worksheet">
    <worksheetSource ref="B4:H12" sheet="제1작업"/>
  </cacheSource>
  <cacheFields count="7">
    <cacheField name="품목코드" numFmtId="0">
      <sharedItems count="8">
        <s v="E738W"/>
        <s v="F729P"/>
        <s v="F839W"/>
        <s v="T568K"/>
        <s v="S786W"/>
        <s v="T892P"/>
        <s v="H119M"/>
        <s v="O909W"/>
      </sharedItems>
    </cacheField>
    <cacheField name="부위" numFmtId="0">
      <sharedItems count="3">
        <s v="안심"/>
        <s v="등심"/>
        <s v="앞다리"/>
      </sharedItems>
    </cacheField>
    <cacheField name="생산일" numFmtId="14">
      <sharedItems containsSemiMixedTypes="0" containsNonDate="0" containsDate="1" containsString="0" minDate="2022-05-19T00:00:00" maxDate="2022-05-31T00:00:00"/>
    </cacheField>
    <cacheField name="구분" numFmtId="0">
      <sharedItems/>
    </cacheField>
    <cacheField name="kg당 가격" numFmtId="176">
      <sharedItems containsSemiMixedTypes="0" containsString="0" containsNumber="1" containsInteger="1" minValue="52000" maxValue="98000" count="8">
        <n v="98000"/>
        <n v="79000"/>
        <n v="85000"/>
        <n v="66000"/>
        <n v="52000"/>
        <n v="88000"/>
        <n v="94000"/>
        <n v="70000"/>
      </sharedItems>
      <fieldGroup base="4">
        <rangePr autoStart="0" autoEnd="0" startNum="40001" endNum="100000" groupInterval="20000"/>
        <groupItems count="5">
          <s v="&lt;40001"/>
          <s v="40001-60000"/>
          <s v="60001-80000"/>
          <s v="80001-100000"/>
          <s v="&gt;100001"/>
        </groupItems>
      </fieldGroup>
    </cacheField>
    <cacheField name="판매량_x000a_(단위:kg)" numFmtId="41">
      <sharedItems containsSemiMixedTypes="0" containsString="0" containsNumber="1" containsInteger="1" minValue="1294" maxValue="5282"/>
    </cacheField>
    <cacheField name="납품한_x000a_소비시장 수" numFmtId="0">
      <sharedItems containsSemiMixedTypes="0" containsString="0" containsNumber="1" containsInteger="1" minValue="28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2022-05-24T00:00:00"/>
    <s v="1++등급"/>
    <x v="0"/>
    <n v="1350"/>
    <n v="32"/>
  </r>
  <r>
    <x v="1"/>
    <x v="1"/>
    <d v="2022-05-24T00:00:00"/>
    <s v="1등급"/>
    <x v="1"/>
    <n v="4820"/>
    <n v="87"/>
  </r>
  <r>
    <x v="2"/>
    <x v="2"/>
    <d v="2022-05-19T00:00:00"/>
    <s v="1+등급"/>
    <x v="2"/>
    <n v="1294"/>
    <n v="28"/>
  </r>
  <r>
    <x v="3"/>
    <x v="1"/>
    <d v="2022-05-27T00:00:00"/>
    <s v="2등급"/>
    <x v="3"/>
    <n v="5282"/>
    <n v="98"/>
  </r>
  <r>
    <x v="4"/>
    <x v="2"/>
    <d v="2022-05-29T00:00:00"/>
    <s v="2등급"/>
    <x v="4"/>
    <n v="4188"/>
    <n v="73"/>
  </r>
  <r>
    <x v="5"/>
    <x v="1"/>
    <d v="2022-05-24T00:00:00"/>
    <s v="1+등급"/>
    <x v="5"/>
    <n v="3240"/>
    <n v="65"/>
  </r>
  <r>
    <x v="6"/>
    <x v="0"/>
    <d v="2022-05-22T00:00:00"/>
    <s v="1등급"/>
    <x v="6"/>
    <n v="1472"/>
    <n v="38"/>
  </r>
  <r>
    <x v="7"/>
    <x v="2"/>
    <d v="2022-05-30T00:00:00"/>
    <s v="1++등급"/>
    <x v="7"/>
    <n v="3765"/>
    <n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3F289D-6DD4-4D5E-946E-3BA8A7203463}" name="피벗 테이블1" cacheId="0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kg당 가격" colHeaderCaption="부위">
  <location ref="B2:H8" firstHeaderRow="1" firstDataRow="3" firstDataCol="1"/>
  <pivotFields count="7">
    <pivotField dataField="1" showAll="0">
      <items count="9">
        <item x="0"/>
        <item x="1"/>
        <item x="2"/>
        <item x="6"/>
        <item x="7"/>
        <item x="4"/>
        <item x="3"/>
        <item x="5"/>
        <item t="default"/>
      </items>
    </pivotField>
    <pivotField axis="axisCol" showAll="0">
      <items count="4">
        <item x="2"/>
        <item x="0"/>
        <item x="1"/>
        <item t="default"/>
      </items>
    </pivotField>
    <pivotField numFmtId="14" showAll="0"/>
    <pivotField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품목코드" fld="0" subtotal="count" baseField="0" baseItem="0"/>
    <dataField name="평균 : 판매량(단위kg)" fld="5" subtotal="average" baseField="4" baseItem="1" numFmtId="41"/>
  </dataFields>
  <formats count="3">
    <format dxfId="5">
      <pivotArea outline="0" collapsedLevelsAreSubtotals="1" fieldPosition="0"/>
    </format>
    <format dxfId="4">
      <pivotArea dataOnly="0" labelOnly="1" fieldPosition="0">
        <references count="1">
          <reference field="4" count="3">
            <x v="1"/>
            <x v="2"/>
            <x v="3"/>
          </reference>
        </references>
      </pivotArea>
    </format>
    <format dxfId="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17D4-2F4E-45B2-BEDC-4AD234DC467F}">
  <dimension ref="B3:J14"/>
  <sheetViews>
    <sheetView tabSelected="1" workbookViewId="0">
      <selection activeCell="D23" sqref="D22:D23"/>
    </sheetView>
  </sheetViews>
  <sheetFormatPr defaultRowHeight="13.5" x14ac:dyDescent="0.15"/>
  <cols>
    <col min="1" max="1" width="1.625" style="2" customWidth="1"/>
    <col min="2" max="3" width="9" style="2"/>
    <col min="4" max="4" width="11.625" style="2" bestFit="1" customWidth="1"/>
    <col min="5" max="7" width="9" style="2"/>
    <col min="8" max="8" width="12.375" style="2" customWidth="1"/>
    <col min="9" max="11" width="9" style="2"/>
    <col min="12" max="12" width="6.5" style="2" customWidth="1"/>
    <col min="13" max="16384" width="9" style="2"/>
  </cols>
  <sheetData>
    <row r="3" spans="2:10" ht="14.25" thickBot="1" x14ac:dyDescent="0.2"/>
    <row r="4" spans="2:10" ht="27.75" thickBot="1" x14ac:dyDescent="0.2">
      <c r="B4" s="17" t="s">
        <v>0</v>
      </c>
      <c r="C4" s="18" t="s">
        <v>11</v>
      </c>
      <c r="D4" s="18" t="s">
        <v>18</v>
      </c>
      <c r="E4" s="18" t="s">
        <v>19</v>
      </c>
      <c r="F4" s="18" t="s">
        <v>24</v>
      </c>
      <c r="G4" s="19" t="s">
        <v>25</v>
      </c>
      <c r="H4" s="19" t="s">
        <v>26</v>
      </c>
      <c r="I4" s="18" t="s">
        <v>27</v>
      </c>
      <c r="J4" s="20" t="s">
        <v>28</v>
      </c>
    </row>
    <row r="5" spans="2:10" x14ac:dyDescent="0.15">
      <c r="B5" s="5" t="s">
        <v>2</v>
      </c>
      <c r="C5" s="6" t="s">
        <v>13</v>
      </c>
      <c r="D5" s="15">
        <v>44705</v>
      </c>
      <c r="E5" s="6" t="s">
        <v>20</v>
      </c>
      <c r="F5" s="25">
        <v>98000</v>
      </c>
      <c r="G5" s="28">
        <v>1350</v>
      </c>
      <c r="H5" s="43">
        <v>32</v>
      </c>
      <c r="I5" s="6" t="str">
        <f t="shared" ref="I5:I12" si="0">_xlfn.RANK.EQ(G5,$G$5:$G$12)&amp;"위"</f>
        <v>7위</v>
      </c>
      <c r="J5" s="7" t="str">
        <f t="shared" ref="J5:J12" si="1">IF(OR(F5&gt;=90000,G5&gt;=5000),"★","")</f>
        <v>★</v>
      </c>
    </row>
    <row r="6" spans="2:10" x14ac:dyDescent="0.15">
      <c r="B6" s="8" t="s">
        <v>3</v>
      </c>
      <c r="C6" s="3" t="s">
        <v>15</v>
      </c>
      <c r="D6" s="4">
        <v>44705</v>
      </c>
      <c r="E6" s="3" t="s">
        <v>21</v>
      </c>
      <c r="F6" s="26">
        <v>79000</v>
      </c>
      <c r="G6" s="29">
        <v>4820</v>
      </c>
      <c r="H6" s="44">
        <v>87</v>
      </c>
      <c r="I6" s="3" t="str">
        <f t="shared" si="0"/>
        <v>2위</v>
      </c>
      <c r="J6" s="9" t="str">
        <f t="shared" si="1"/>
        <v/>
      </c>
    </row>
    <row r="7" spans="2:10" x14ac:dyDescent="0.15">
      <c r="B7" s="8" t="s">
        <v>4</v>
      </c>
      <c r="C7" s="3" t="s">
        <v>17</v>
      </c>
      <c r="D7" s="4">
        <v>44700</v>
      </c>
      <c r="E7" s="3" t="s">
        <v>22</v>
      </c>
      <c r="F7" s="26">
        <v>85000</v>
      </c>
      <c r="G7" s="29">
        <v>1294</v>
      </c>
      <c r="H7" s="44">
        <v>28</v>
      </c>
      <c r="I7" s="3" t="str">
        <f t="shared" si="0"/>
        <v>8위</v>
      </c>
      <c r="J7" s="9" t="str">
        <f t="shared" si="1"/>
        <v/>
      </c>
    </row>
    <row r="8" spans="2:10" x14ac:dyDescent="0.15">
      <c r="B8" s="8" t="s">
        <v>5</v>
      </c>
      <c r="C8" s="3" t="s">
        <v>15</v>
      </c>
      <c r="D8" s="4">
        <v>44708</v>
      </c>
      <c r="E8" s="3" t="s">
        <v>23</v>
      </c>
      <c r="F8" s="26">
        <v>66000</v>
      </c>
      <c r="G8" s="29">
        <v>5282</v>
      </c>
      <c r="H8" s="44">
        <v>98</v>
      </c>
      <c r="I8" s="3" t="str">
        <f t="shared" si="0"/>
        <v>1위</v>
      </c>
      <c r="J8" s="9" t="str">
        <f t="shared" si="1"/>
        <v>★</v>
      </c>
    </row>
    <row r="9" spans="2:10" x14ac:dyDescent="0.15">
      <c r="B9" s="8" t="s">
        <v>6</v>
      </c>
      <c r="C9" s="3" t="s">
        <v>17</v>
      </c>
      <c r="D9" s="4">
        <v>44710</v>
      </c>
      <c r="E9" s="3" t="s">
        <v>23</v>
      </c>
      <c r="F9" s="26">
        <v>52000</v>
      </c>
      <c r="G9" s="29">
        <v>4188</v>
      </c>
      <c r="H9" s="44">
        <v>73</v>
      </c>
      <c r="I9" s="3" t="str">
        <f t="shared" si="0"/>
        <v>3위</v>
      </c>
      <c r="J9" s="9" t="str">
        <f t="shared" si="1"/>
        <v/>
      </c>
    </row>
    <row r="10" spans="2:10" x14ac:dyDescent="0.15">
      <c r="B10" s="8" t="s">
        <v>7</v>
      </c>
      <c r="C10" s="3" t="s">
        <v>15</v>
      </c>
      <c r="D10" s="4">
        <v>44705</v>
      </c>
      <c r="E10" s="3" t="s">
        <v>22</v>
      </c>
      <c r="F10" s="26">
        <v>88000</v>
      </c>
      <c r="G10" s="29">
        <v>3240</v>
      </c>
      <c r="H10" s="44">
        <v>65</v>
      </c>
      <c r="I10" s="3" t="str">
        <f t="shared" si="0"/>
        <v>5위</v>
      </c>
      <c r="J10" s="9" t="str">
        <f t="shared" si="1"/>
        <v/>
      </c>
    </row>
    <row r="11" spans="2:10" x14ac:dyDescent="0.15">
      <c r="B11" s="8" t="s">
        <v>8</v>
      </c>
      <c r="C11" s="3" t="s">
        <v>13</v>
      </c>
      <c r="D11" s="4">
        <v>44703</v>
      </c>
      <c r="E11" s="3" t="s">
        <v>21</v>
      </c>
      <c r="F11" s="26">
        <v>94000</v>
      </c>
      <c r="G11" s="29">
        <v>1472</v>
      </c>
      <c r="H11" s="44">
        <v>38</v>
      </c>
      <c r="I11" s="3" t="str">
        <f t="shared" si="0"/>
        <v>6위</v>
      </c>
      <c r="J11" s="9" t="str">
        <f t="shared" si="1"/>
        <v>★</v>
      </c>
    </row>
    <row r="12" spans="2:10" ht="14.25" thickBot="1" x14ac:dyDescent="0.2">
      <c r="B12" s="10" t="s">
        <v>9</v>
      </c>
      <c r="C12" s="11" t="s">
        <v>17</v>
      </c>
      <c r="D12" s="16">
        <v>44711</v>
      </c>
      <c r="E12" s="11" t="s">
        <v>20</v>
      </c>
      <c r="F12" s="27">
        <v>70000</v>
      </c>
      <c r="G12" s="30">
        <v>3765</v>
      </c>
      <c r="H12" s="46">
        <v>71</v>
      </c>
      <c r="I12" s="11" t="str">
        <f t="shared" si="0"/>
        <v>4위</v>
      </c>
      <c r="J12" s="12" t="str">
        <f t="shared" si="1"/>
        <v/>
      </c>
    </row>
    <row r="13" spans="2:10" x14ac:dyDescent="0.15">
      <c r="B13" s="40" t="s">
        <v>29</v>
      </c>
      <c r="C13" s="35"/>
      <c r="D13" s="35"/>
      <c r="E13" s="13">
        <f>MIN(가격)</f>
        <v>52000</v>
      </c>
      <c r="F13" s="36"/>
      <c r="G13" s="35" t="s">
        <v>31</v>
      </c>
      <c r="H13" s="35"/>
      <c r="I13" s="35"/>
      <c r="J13" s="14">
        <f>DSUM(B4:J12,G4,C4:C5)</f>
        <v>2822</v>
      </c>
    </row>
    <row r="14" spans="2:10" ht="14.25" thickBot="1" x14ac:dyDescent="0.2">
      <c r="B14" s="38" t="s">
        <v>30</v>
      </c>
      <c r="C14" s="39"/>
      <c r="D14" s="39"/>
      <c r="E14" s="31">
        <f>COUNTIF(E5:E12,"1++등급")/COUNTA(E5:E12)</f>
        <v>0.25</v>
      </c>
      <c r="F14" s="37"/>
      <c r="G14" s="21" t="s">
        <v>0</v>
      </c>
      <c r="H14" s="11" t="s">
        <v>1</v>
      </c>
      <c r="I14" s="21" t="s">
        <v>24</v>
      </c>
      <c r="J14" s="12">
        <f>VLOOKUP(H14,B5:J12,5,FALSE)</f>
        <v>98000</v>
      </c>
    </row>
  </sheetData>
  <mergeCells count="4">
    <mergeCell ref="G13:I13"/>
    <mergeCell ref="F13:F14"/>
    <mergeCell ref="B14:D14"/>
    <mergeCell ref="B13:D13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{95403241-8A46-4CDB-96A0-EB254F649454}</x14:id>
        </ext>
      </extLst>
    </cfRule>
  </conditionalFormatting>
  <dataValidations count="1">
    <dataValidation type="list" allowBlank="1" showInputMessage="1" showErrorMessage="1" sqref="H14" xr:uid="{FB096034-4B10-49CF-B810-7EE92670E472}">
      <formula1>$B$5:$B$12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403241-8A46-4CDB-96A0-EB254F64945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A849-E2E5-4EB7-936D-3734D7D23572}">
  <dimension ref="B1:H21"/>
  <sheetViews>
    <sheetView workbookViewId="0">
      <selection activeCell="B18" sqref="B18:H21"/>
    </sheetView>
  </sheetViews>
  <sheetFormatPr defaultRowHeight="13.5" x14ac:dyDescent="0.15"/>
  <cols>
    <col min="1" max="1" width="1.625" customWidth="1"/>
    <col min="4" max="4" width="11.625" bestFit="1" customWidth="1"/>
    <col min="8" max="8" width="12.375" customWidth="1"/>
  </cols>
  <sheetData>
    <row r="1" spans="2:8" ht="14.25" thickBot="1" x14ac:dyDescent="0.2"/>
    <row r="2" spans="2:8" ht="27.75" thickBot="1" x14ac:dyDescent="0.2">
      <c r="B2" s="17" t="s">
        <v>0</v>
      </c>
      <c r="C2" s="18" t="s">
        <v>11</v>
      </c>
      <c r="D2" s="18" t="s">
        <v>18</v>
      </c>
      <c r="E2" s="18" t="s">
        <v>19</v>
      </c>
      <c r="F2" s="18" t="s">
        <v>24</v>
      </c>
      <c r="G2" s="19" t="s">
        <v>25</v>
      </c>
      <c r="H2" s="19" t="s">
        <v>26</v>
      </c>
    </row>
    <row r="3" spans="2:8" x14ac:dyDescent="0.15">
      <c r="B3" s="5" t="s">
        <v>2</v>
      </c>
      <c r="C3" s="6" t="s">
        <v>13</v>
      </c>
      <c r="D3" s="15">
        <v>44705</v>
      </c>
      <c r="E3" s="6" t="s">
        <v>20</v>
      </c>
      <c r="F3" s="25">
        <v>98000</v>
      </c>
      <c r="G3" s="28">
        <v>1350</v>
      </c>
      <c r="H3" s="22">
        <v>32</v>
      </c>
    </row>
    <row r="4" spans="2:8" x14ac:dyDescent="0.15">
      <c r="B4" s="8" t="s">
        <v>3</v>
      </c>
      <c r="C4" s="3" t="s">
        <v>15</v>
      </c>
      <c r="D4" s="4">
        <v>44705</v>
      </c>
      <c r="E4" s="3" t="s">
        <v>21</v>
      </c>
      <c r="F4" s="26">
        <v>79000</v>
      </c>
      <c r="G4" s="29">
        <v>4820</v>
      </c>
      <c r="H4" s="23">
        <v>87</v>
      </c>
    </row>
    <row r="5" spans="2:8" x14ac:dyDescent="0.15">
      <c r="B5" s="8" t="s">
        <v>4</v>
      </c>
      <c r="C5" s="3" t="s">
        <v>17</v>
      </c>
      <c r="D5" s="4">
        <v>44700</v>
      </c>
      <c r="E5" s="3" t="s">
        <v>22</v>
      </c>
      <c r="F5" s="26">
        <v>85000</v>
      </c>
      <c r="G5" s="29">
        <v>1294</v>
      </c>
      <c r="H5" s="23">
        <v>28</v>
      </c>
    </row>
    <row r="6" spans="2:8" x14ac:dyDescent="0.15">
      <c r="B6" s="8" t="s">
        <v>5</v>
      </c>
      <c r="C6" s="3" t="s">
        <v>15</v>
      </c>
      <c r="D6" s="4">
        <v>44708</v>
      </c>
      <c r="E6" s="3" t="s">
        <v>23</v>
      </c>
      <c r="F6" s="26">
        <v>66000</v>
      </c>
      <c r="G6" s="29">
        <v>5282</v>
      </c>
      <c r="H6" s="23">
        <v>98</v>
      </c>
    </row>
    <row r="7" spans="2:8" x14ac:dyDescent="0.15">
      <c r="B7" s="8" t="s">
        <v>6</v>
      </c>
      <c r="C7" s="3" t="s">
        <v>17</v>
      </c>
      <c r="D7" s="4">
        <v>44710</v>
      </c>
      <c r="E7" s="3" t="s">
        <v>23</v>
      </c>
      <c r="F7" s="26">
        <v>52000</v>
      </c>
      <c r="G7" s="29">
        <v>4188</v>
      </c>
      <c r="H7" s="23">
        <v>73</v>
      </c>
    </row>
    <row r="8" spans="2:8" x14ac:dyDescent="0.15">
      <c r="B8" s="8" t="s">
        <v>7</v>
      </c>
      <c r="C8" s="3" t="s">
        <v>15</v>
      </c>
      <c r="D8" s="4">
        <v>44705</v>
      </c>
      <c r="E8" s="3" t="s">
        <v>22</v>
      </c>
      <c r="F8" s="26">
        <v>88000</v>
      </c>
      <c r="G8" s="29">
        <v>3240</v>
      </c>
      <c r="H8" s="23">
        <v>65</v>
      </c>
    </row>
    <row r="9" spans="2:8" x14ac:dyDescent="0.15">
      <c r="B9" s="8" t="s">
        <v>8</v>
      </c>
      <c r="C9" s="3" t="s">
        <v>13</v>
      </c>
      <c r="D9" s="4">
        <v>44703</v>
      </c>
      <c r="E9" s="3" t="s">
        <v>21</v>
      </c>
      <c r="F9" s="26">
        <v>94000</v>
      </c>
      <c r="G9" s="29">
        <v>1472</v>
      </c>
      <c r="H9" s="23">
        <v>38</v>
      </c>
    </row>
    <row r="10" spans="2:8" ht="14.25" thickBot="1" x14ac:dyDescent="0.2">
      <c r="B10" s="10" t="s">
        <v>9</v>
      </c>
      <c r="C10" s="11" t="s">
        <v>17</v>
      </c>
      <c r="D10" s="16">
        <v>44711</v>
      </c>
      <c r="E10" s="11" t="s">
        <v>20</v>
      </c>
      <c r="F10" s="27">
        <v>70000</v>
      </c>
      <c r="G10" s="30">
        <v>3765</v>
      </c>
      <c r="H10" s="24">
        <v>71</v>
      </c>
    </row>
    <row r="12" spans="2:8" ht="14.25" thickBot="1" x14ac:dyDescent="0.2"/>
    <row r="13" spans="2:8" ht="27" x14ac:dyDescent="0.15">
      <c r="B13" s="18" t="s">
        <v>11</v>
      </c>
      <c r="C13" s="19" t="s">
        <v>25</v>
      </c>
    </row>
    <row r="14" spans="2:8" x14ac:dyDescent="0.15">
      <c r="B14" t="s">
        <v>13</v>
      </c>
    </row>
    <row r="15" spans="2:8" x14ac:dyDescent="0.15">
      <c r="C15" t="s">
        <v>32</v>
      </c>
    </row>
    <row r="17" spans="2:8" ht="14.25" thickBot="1" x14ac:dyDescent="0.2"/>
    <row r="18" spans="2:8" ht="27.75" thickBot="1" x14ac:dyDescent="0.2">
      <c r="B18" s="17" t="s">
        <v>0</v>
      </c>
      <c r="C18" s="18" t="s">
        <v>11</v>
      </c>
      <c r="D18" s="18" t="s">
        <v>18</v>
      </c>
      <c r="E18" s="18" t="s">
        <v>19</v>
      </c>
      <c r="F18" s="18" t="s">
        <v>24</v>
      </c>
      <c r="G18" s="19" t="s">
        <v>25</v>
      </c>
      <c r="H18" s="19" t="s">
        <v>26</v>
      </c>
    </row>
    <row r="19" spans="2:8" x14ac:dyDescent="0.15">
      <c r="B19" s="5" t="s">
        <v>2</v>
      </c>
      <c r="C19" s="6" t="s">
        <v>13</v>
      </c>
      <c r="D19" s="15">
        <v>44705</v>
      </c>
      <c r="E19" s="6" t="s">
        <v>20</v>
      </c>
      <c r="F19" s="25">
        <v>98000</v>
      </c>
      <c r="G19" s="28">
        <v>1350</v>
      </c>
      <c r="H19" s="22">
        <v>32</v>
      </c>
    </row>
    <row r="20" spans="2:8" x14ac:dyDescent="0.15">
      <c r="B20" s="8" t="s">
        <v>5</v>
      </c>
      <c r="C20" s="3" t="s">
        <v>15</v>
      </c>
      <c r="D20" s="4">
        <v>44708</v>
      </c>
      <c r="E20" s="3" t="s">
        <v>23</v>
      </c>
      <c r="F20" s="26">
        <v>66000</v>
      </c>
      <c r="G20" s="29">
        <v>5282</v>
      </c>
      <c r="H20" s="23">
        <v>98</v>
      </c>
    </row>
    <row r="21" spans="2:8" x14ac:dyDescent="0.15">
      <c r="B21" s="8" t="s">
        <v>8</v>
      </c>
      <c r="C21" s="3" t="s">
        <v>13</v>
      </c>
      <c r="D21" s="4">
        <v>44703</v>
      </c>
      <c r="E21" s="3" t="s">
        <v>21</v>
      </c>
      <c r="F21" s="26">
        <v>94000</v>
      </c>
      <c r="G21" s="29">
        <v>1472</v>
      </c>
      <c r="H21" s="23">
        <v>38</v>
      </c>
    </row>
  </sheetData>
  <phoneticPr fontId="2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{41B68895-77DA-4F92-98A1-DE747742EA8B}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B68895-77DA-4F92-98A1-DE747742EA8B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1358-8797-442F-A85E-8B8F3C4B375C}">
  <dimension ref="B2:H14"/>
  <sheetViews>
    <sheetView workbookViewId="0">
      <selection activeCell="D4" sqref="D4"/>
    </sheetView>
  </sheetViews>
  <sheetFormatPr defaultRowHeight="13.5" x14ac:dyDescent="0.15"/>
  <cols>
    <col min="1" max="1" width="1.625" customWidth="1"/>
    <col min="2" max="2" width="14.625" bestFit="1" customWidth="1"/>
    <col min="3" max="3" width="16.625" bestFit="1" customWidth="1"/>
    <col min="4" max="4" width="23.125" bestFit="1" customWidth="1"/>
    <col min="5" max="5" width="16.625" bestFit="1" customWidth="1"/>
    <col min="6" max="6" width="23.125" bestFit="1" customWidth="1"/>
    <col min="7" max="7" width="16.625" bestFit="1" customWidth="1"/>
    <col min="8" max="8" width="23.125" bestFit="1" customWidth="1"/>
    <col min="9" max="9" width="21.875" bestFit="1" customWidth="1"/>
    <col min="10" max="10" width="29.25" bestFit="1" customWidth="1"/>
  </cols>
  <sheetData>
    <row r="2" spans="2:8" x14ac:dyDescent="0.15">
      <c r="B2" s="2"/>
      <c r="C2" s="34" t="s">
        <v>10</v>
      </c>
      <c r="D2" s="2"/>
      <c r="E2" s="2"/>
      <c r="F2" s="2"/>
      <c r="G2" s="2"/>
      <c r="H2" s="2"/>
    </row>
    <row r="3" spans="2:8" x14ac:dyDescent="0.15">
      <c r="B3" s="2"/>
      <c r="C3" s="41" t="s">
        <v>16</v>
      </c>
      <c r="D3" s="42"/>
      <c r="E3" s="41" t="s">
        <v>12</v>
      </c>
      <c r="F3" s="42"/>
      <c r="G3" s="41" t="s">
        <v>14</v>
      </c>
      <c r="H3" s="42"/>
    </row>
    <row r="4" spans="2:8" x14ac:dyDescent="0.15">
      <c r="B4" s="34" t="s">
        <v>40</v>
      </c>
      <c r="C4" s="1" t="s">
        <v>34</v>
      </c>
      <c r="D4" s="1" t="s">
        <v>41</v>
      </c>
      <c r="E4" s="1" t="s">
        <v>34</v>
      </c>
      <c r="F4" s="1" t="s">
        <v>41</v>
      </c>
      <c r="G4" s="1" t="s">
        <v>34</v>
      </c>
      <c r="H4" s="1" t="s">
        <v>41</v>
      </c>
    </row>
    <row r="5" spans="2:8" x14ac:dyDescent="0.15">
      <c r="B5" s="32" t="s">
        <v>35</v>
      </c>
      <c r="C5" s="45">
        <v>1</v>
      </c>
      <c r="D5" s="33">
        <v>4188</v>
      </c>
      <c r="E5" s="45" t="s">
        <v>38</v>
      </c>
      <c r="F5" s="33" t="s">
        <v>38</v>
      </c>
      <c r="G5" s="45" t="s">
        <v>38</v>
      </c>
      <c r="H5" s="33" t="s">
        <v>38</v>
      </c>
    </row>
    <row r="6" spans="2:8" x14ac:dyDescent="0.15">
      <c r="B6" s="32" t="s">
        <v>36</v>
      </c>
      <c r="C6" s="45">
        <v>1</v>
      </c>
      <c r="D6" s="33">
        <v>3765</v>
      </c>
      <c r="E6" s="45" t="s">
        <v>38</v>
      </c>
      <c r="F6" s="33" t="s">
        <v>38</v>
      </c>
      <c r="G6" s="45">
        <v>2</v>
      </c>
      <c r="H6" s="33">
        <v>5051</v>
      </c>
    </row>
    <row r="7" spans="2:8" x14ac:dyDescent="0.15">
      <c r="B7" s="32" t="s">
        <v>37</v>
      </c>
      <c r="C7" s="45">
        <v>1</v>
      </c>
      <c r="D7" s="33">
        <v>1294</v>
      </c>
      <c r="E7" s="45">
        <v>2</v>
      </c>
      <c r="F7" s="33">
        <v>1411</v>
      </c>
      <c r="G7" s="45">
        <v>1</v>
      </c>
      <c r="H7" s="33">
        <v>3240</v>
      </c>
    </row>
    <row r="8" spans="2:8" x14ac:dyDescent="0.15">
      <c r="B8" s="32" t="s">
        <v>33</v>
      </c>
      <c r="C8" s="45">
        <v>3</v>
      </c>
      <c r="D8" s="33">
        <v>3082.3333333333335</v>
      </c>
      <c r="E8" s="45">
        <v>2</v>
      </c>
      <c r="F8" s="33">
        <v>1411</v>
      </c>
      <c r="G8" s="45">
        <v>3</v>
      </c>
      <c r="H8" s="33">
        <v>4447.333333333333</v>
      </c>
    </row>
    <row r="14" spans="2:8" x14ac:dyDescent="0.15">
      <c r="F14" t="s">
        <v>39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Youngung So</dc:creator>
  <cp:lastModifiedBy>Youngung So</cp:lastModifiedBy>
  <dcterms:created xsi:type="dcterms:W3CDTF">2024-11-25T10:34:38Z</dcterms:created>
  <dcterms:modified xsi:type="dcterms:W3CDTF">2024-11-25T21:19:05Z</dcterms:modified>
</cp:coreProperties>
</file>