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Youngho Jin\Desktop\"/>
    </mc:Choice>
  </mc:AlternateContent>
  <xr:revisionPtr revIDLastSave="0" documentId="13_ncr:1_{48019280-06C0-42C2-8470-2CFE488A0925}" xr6:coauthVersionLast="47" xr6:coauthVersionMax="47" xr10:uidLastSave="{00000000-0000-0000-0000-000000000000}"/>
  <bookViews>
    <workbookView xWindow="-120" yWindow="-120" windowWidth="29040" windowHeight="15840" tabRatio="749" activeTab="2" xr2:uid="{1EA7D4BC-0E71-467A-81F4-8371BAA0CFDB}"/>
  </bookViews>
  <sheets>
    <sheet name="기본작업-1" sheetId="1" r:id="rId1"/>
    <sheet name="기본작업-2" sheetId="9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'기본작업-3'!$A$3:$H$13</definedName>
    <definedName name="_xleta.HOUR" hidden="1" xlm="1">#NAME?</definedName>
    <definedName name="_xlnm.Criteria" localSheetId="2">'기본작업-3'!$A$16:$B$18</definedName>
    <definedName name="_xlnm.Extract" localSheetId="2">'기본작업-3'!$A$20:$H$20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4" l="1"/>
  <c r="D16" i="4"/>
  <c r="D17" i="4"/>
  <c r="D18" i="4"/>
  <c r="D19" i="4"/>
  <c r="D20" i="4"/>
  <c r="D14" i="4"/>
  <c r="G5" i="7"/>
  <c r="G6" i="7"/>
  <c r="G7" i="7"/>
  <c r="G8" i="7"/>
  <c r="G9" i="7"/>
  <c r="G10" i="7"/>
  <c r="G11" i="7"/>
  <c r="G12" i="7"/>
  <c r="G13" i="7"/>
  <c r="G4" i="7"/>
  <c r="F20" i="5"/>
  <c r="E20" i="5"/>
  <c r="F14" i="5"/>
  <c r="E14" i="5"/>
  <c r="F8" i="5"/>
  <c r="F22" i="5" s="1"/>
  <c r="E8" i="5"/>
  <c r="E22" i="5" s="1"/>
  <c r="F21" i="5"/>
  <c r="E21" i="5"/>
  <c r="F15" i="5"/>
  <c r="E15" i="5"/>
  <c r="F9" i="5"/>
  <c r="F23" i="5" s="1"/>
  <c r="E9" i="5"/>
  <c r="D32" i="4"/>
  <c r="I14" i="4"/>
  <c r="I15" i="4"/>
  <c r="I16" i="4"/>
  <c r="I17" i="4"/>
  <c r="I18" i="4"/>
  <c r="I19" i="4"/>
  <c r="I20" i="4"/>
  <c r="I13" i="4"/>
  <c r="D13" i="4"/>
  <c r="L9" i="4"/>
  <c r="D5" i="4"/>
  <c r="D6" i="4"/>
  <c r="D7" i="4"/>
  <c r="D8" i="4"/>
  <c r="D9" i="4"/>
  <c r="D4" i="4"/>
  <c r="H5" i="6"/>
  <c r="H6" i="6"/>
  <c r="H7" i="6"/>
  <c r="H8" i="6"/>
  <c r="H9" i="6"/>
  <c r="H10" i="6"/>
  <c r="H11" i="6"/>
  <c r="H12" i="6"/>
  <c r="H13" i="6"/>
  <c r="H14" i="6"/>
  <c r="H15" i="6"/>
  <c r="H4" i="6"/>
  <c r="F5" i="6"/>
  <c r="F6" i="6"/>
  <c r="F7" i="6"/>
  <c r="F8" i="6"/>
  <c r="F9" i="6"/>
  <c r="F10" i="6"/>
  <c r="F11" i="6"/>
  <c r="F12" i="6"/>
  <c r="F13" i="6"/>
  <c r="F14" i="6"/>
  <c r="F15" i="6"/>
  <c r="F4" i="6"/>
  <c r="E23" i="5" l="1"/>
  <c r="G5" i="6"/>
  <c r="G6" i="6"/>
  <c r="G7" i="6"/>
  <c r="G8" i="6"/>
  <c r="G9" i="6"/>
  <c r="G10" i="6"/>
  <c r="G11" i="6"/>
  <c r="G12" i="6"/>
  <c r="G13" i="6"/>
  <c r="G14" i="6"/>
  <c r="G15" i="6"/>
  <c r="G4" i="6"/>
  <c r="F5" i="3"/>
  <c r="G5" i="3"/>
  <c r="F6" i="3"/>
  <c r="G6" i="3"/>
  <c r="F7" i="3"/>
  <c r="G7" i="3"/>
  <c r="F8" i="3"/>
  <c r="G8" i="3"/>
  <c r="F9" i="3"/>
  <c r="G9" i="3"/>
  <c r="H9" i="3" s="1"/>
  <c r="F10" i="3"/>
  <c r="G10" i="3"/>
  <c r="F11" i="3"/>
  <c r="G11" i="3"/>
  <c r="F12" i="3"/>
  <c r="G12" i="3"/>
  <c r="F13" i="3"/>
  <c r="G13" i="3"/>
  <c r="H13" i="3" s="1"/>
  <c r="G4" i="3"/>
  <c r="F4" i="3"/>
  <c r="H4" i="3" l="1"/>
  <c r="H12" i="3"/>
  <c r="H10" i="3"/>
  <c r="H8" i="3"/>
  <c r="H6" i="3"/>
  <c r="H11" i="3"/>
  <c r="H7" i="3"/>
  <c r="H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Youngho Jin</author>
  </authors>
  <commentList>
    <comment ref="E3" authorId="0" shapeId="0" xr:uid="{D7221486-99D0-4692-8464-FB70F0B06844}">
      <text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</text>
    </comment>
  </commentList>
</comments>
</file>

<file path=xl/sharedStrings.xml><?xml version="1.0" encoding="utf-8"?>
<sst xmlns="http://schemas.openxmlformats.org/spreadsheetml/2006/main" count="455" uniqueCount="280">
  <si>
    <t>볼펜</t>
  </si>
  <si>
    <t>네임펜</t>
    <phoneticPr fontId="1" type="noConversion"/>
  </si>
  <si>
    <t>한국상사의 상품매입현황</t>
    <phoneticPr fontId="1" type="noConversion"/>
  </si>
  <si>
    <t>포스트잇</t>
    <phoneticPr fontId="1" type="noConversion"/>
  </si>
  <si>
    <t>[표1]</t>
  </si>
  <si>
    <t>사원 관리 현황</t>
  </si>
  <si>
    <t>기준일 :</t>
  </si>
  <si>
    <t>사원명</t>
  </si>
  <si>
    <t>부서명</t>
  </si>
  <si>
    <t>입사일자</t>
  </si>
  <si>
    <t>근무</t>
  </si>
  <si>
    <t>나영희</t>
  </si>
  <si>
    <t>생산부</t>
  </si>
  <si>
    <t>박시영</t>
  </si>
  <si>
    <t>임영아</t>
  </si>
  <si>
    <t>영업부</t>
  </si>
  <si>
    <t>안효동</t>
  </si>
  <si>
    <t>이신세</t>
  </si>
  <si>
    <t>기획부</t>
  </si>
  <si>
    <t>강진성</t>
  </si>
  <si>
    <t>[표2]</t>
  </si>
  <si>
    <t>근무자료</t>
  </si>
  <si>
    <t>성명</t>
  </si>
  <si>
    <t>본봉총액</t>
  </si>
  <si>
    <t>수당</t>
  </si>
  <si>
    <t>상여급</t>
  </si>
  <si>
    <t>갈석근</t>
  </si>
  <si>
    <t>임원실</t>
  </si>
  <si>
    <t>김원택</t>
  </si>
  <si>
    <t>기술부</t>
  </si>
  <si>
    <t>목공순</t>
  </si>
  <si>
    <t>관리부</t>
  </si>
  <si>
    <t>박원점</t>
  </si>
  <si>
    <t>염옥희</t>
  </si>
  <si>
    <t>우명덕</t>
  </si>
  <si>
    <t>상여급 평균</t>
  </si>
  <si>
    <t>우산해</t>
  </si>
  <si>
    <t xml:space="preserve">[표4] </t>
  </si>
  <si>
    <t>완구류 매출</t>
  </si>
  <si>
    <t>제품코드</t>
  </si>
  <si>
    <t>품명</t>
  </si>
  <si>
    <t>판매량</t>
  </si>
  <si>
    <t>판매금액</t>
  </si>
  <si>
    <t>Y201K</t>
  </si>
  <si>
    <t>곰인형</t>
  </si>
  <si>
    <t>B450N</t>
  </si>
  <si>
    <t>놀이동산</t>
  </si>
  <si>
    <t>Y203D</t>
  </si>
  <si>
    <t>딸랑이</t>
  </si>
  <si>
    <t>Y012G</t>
  </si>
  <si>
    <t>꼬마인형</t>
  </si>
  <si>
    <t>Y305K</t>
  </si>
  <si>
    <t>Y365Y</t>
  </si>
  <si>
    <t>우유병</t>
  </si>
  <si>
    <t>B304N</t>
  </si>
  <si>
    <t>B123D</t>
  </si>
  <si>
    <t>[표5]</t>
  </si>
  <si>
    <t>미수금 현황</t>
  </si>
  <si>
    <t>거래처명</t>
  </si>
  <si>
    <t>품목명</t>
  </si>
  <si>
    <t>수량</t>
  </si>
  <si>
    <t>고려화학</t>
  </si>
  <si>
    <t>Blue</t>
  </si>
  <si>
    <t>명지페인트</t>
  </si>
  <si>
    <t>Red300</t>
  </si>
  <si>
    <t>삼화페인트</t>
  </si>
  <si>
    <t>Violet550</t>
  </si>
  <si>
    <t xml:space="preserve">Red334 </t>
  </si>
  <si>
    <t xml:space="preserve">Yellow </t>
  </si>
  <si>
    <t>Violet600</t>
  </si>
  <si>
    <t>삼화페인트 판매금액 평균</t>
    <phoneticPr fontId="1" type="noConversion"/>
  </si>
  <si>
    <t>&lt;제품 코드표&gt;</t>
  </si>
  <si>
    <t>코드</t>
  </si>
  <si>
    <t>판매단가</t>
  </si>
  <si>
    <t>K</t>
  </si>
  <si>
    <t>N</t>
  </si>
  <si>
    <t>D</t>
  </si>
  <si>
    <t>G</t>
  </si>
  <si>
    <t>Y</t>
  </si>
  <si>
    <t>이름</t>
  </si>
  <si>
    <t>부서</t>
  </si>
  <si>
    <t>경력</t>
  </si>
  <si>
    <t>자격증</t>
  </si>
  <si>
    <t>윤영근</t>
  </si>
  <si>
    <t>컴활2급</t>
  </si>
  <si>
    <t>이수안</t>
  </si>
  <si>
    <t>이인상</t>
  </si>
  <si>
    <t>최예인</t>
  </si>
  <si>
    <t>윤인수</t>
  </si>
  <si>
    <t>대리</t>
  </si>
  <si>
    <t>김구완</t>
  </si>
  <si>
    <t>제갈량</t>
  </si>
  <si>
    <t>영업1부</t>
  </si>
  <si>
    <t>서정화</t>
  </si>
  <si>
    <t>사원</t>
  </si>
  <si>
    <t>송혜영</t>
  </si>
  <si>
    <t>노지심</t>
  </si>
  <si>
    <t>전주욱</t>
  </si>
  <si>
    <t>조항승</t>
  </si>
  <si>
    <t>이유림</t>
  </si>
  <si>
    <t>퇴직금 정산 내역</t>
    <phoneticPr fontId="1" type="noConversion"/>
  </si>
  <si>
    <t>(단위 : 천원)</t>
    <phoneticPr fontId="1" type="noConversion"/>
  </si>
  <si>
    <t>근속기간</t>
  </si>
  <si>
    <t>기본급</t>
  </si>
  <si>
    <t>퇴직금</t>
  </si>
  <si>
    <t>강감찬</t>
  </si>
  <si>
    <t>회계부</t>
  </si>
  <si>
    <t>부장</t>
  </si>
  <si>
    <t>최재석</t>
  </si>
  <si>
    <t>과장</t>
  </si>
  <si>
    <t>최강석</t>
  </si>
  <si>
    <t>기획인사부</t>
  </si>
  <si>
    <t>조민준</t>
  </si>
  <si>
    <t>차장</t>
  </si>
  <si>
    <t>이충렬</t>
  </si>
  <si>
    <t>김재욱</t>
  </si>
  <si>
    <t>송치윤</t>
  </si>
  <si>
    <t xml:space="preserve"> 대구상사 사원별 영업실적</t>
    <phoneticPr fontId="1" type="noConversion"/>
  </si>
  <si>
    <t>사번</t>
  </si>
  <si>
    <t>1월 실적</t>
  </si>
  <si>
    <t>2월 실적</t>
  </si>
  <si>
    <t>김흥부</t>
  </si>
  <si>
    <t>영업2부</t>
  </si>
  <si>
    <t>이관우</t>
  </si>
  <si>
    <t>영업3부</t>
  </si>
  <si>
    <t>조조아</t>
  </si>
  <si>
    <t>이양양</t>
  </si>
  <si>
    <t>김사원</t>
  </si>
  <si>
    <t>장유비</t>
  </si>
  <si>
    <t>황충일</t>
  </si>
  <si>
    <t>최장비</t>
  </si>
  <si>
    <t>이봉주</t>
  </si>
  <si>
    <t>조자룡</t>
  </si>
  <si>
    <t>사원별 급여 현황</t>
    <phoneticPr fontId="1" type="noConversion"/>
  </si>
  <si>
    <t>(단위 : 원)</t>
    <phoneticPr fontId="1" type="noConversion"/>
  </si>
  <si>
    <t>직위</t>
  </si>
  <si>
    <t>인사고과</t>
  </si>
  <si>
    <t>상여비율</t>
  </si>
  <si>
    <t>총급여액</t>
  </si>
  <si>
    <t>박덕우</t>
  </si>
  <si>
    <t>하나영</t>
  </si>
  <si>
    <t>홍보부</t>
  </si>
  <si>
    <t>호지명</t>
  </si>
  <si>
    <t>김동지</t>
  </si>
  <si>
    <t>판매부</t>
  </si>
  <si>
    <t>한아름</t>
  </si>
  <si>
    <t>지연학</t>
  </si>
  <si>
    <t>이진경</t>
  </si>
  <si>
    <t>오여령</t>
  </si>
  <si>
    <t>주지연</t>
  </si>
  <si>
    <t>한승수</t>
  </si>
  <si>
    <t>민지환</t>
  </si>
  <si>
    <t>이세현</t>
  </si>
  <si>
    <t>4/4분기 소모품 구매 신청서</t>
    <phoneticPr fontId="1" type="noConversion"/>
  </si>
  <si>
    <t>코드번호</t>
  </si>
  <si>
    <t>규격</t>
  </si>
  <si>
    <t>단위</t>
  </si>
  <si>
    <t>단가</t>
  </si>
  <si>
    <t>A-002</t>
  </si>
  <si>
    <t>복사용지1</t>
  </si>
  <si>
    <t>B4</t>
  </si>
  <si>
    <t>박스</t>
  </si>
  <si>
    <t>A-003</t>
  </si>
  <si>
    <t>개</t>
  </si>
  <si>
    <t>B-001</t>
  </si>
  <si>
    <t>연필</t>
  </si>
  <si>
    <t>흑색</t>
  </si>
  <si>
    <t>타스</t>
  </si>
  <si>
    <t>A-004</t>
  </si>
  <si>
    <t>복사용지2</t>
  </si>
  <si>
    <t>A4</t>
  </si>
  <si>
    <t>적색</t>
  </si>
  <si>
    <t>A-005</t>
  </si>
  <si>
    <t>B-005</t>
  </si>
  <si>
    <t>B-010</t>
  </si>
  <si>
    <t>장</t>
  </si>
  <si>
    <t>C-001</t>
  </si>
  <si>
    <t>C-005</t>
  </si>
  <si>
    <t>건전지</t>
  </si>
  <si>
    <t>중</t>
  </si>
  <si>
    <t>볼펜</t>
    <phoneticPr fontId="1" type="noConversion"/>
  </si>
  <si>
    <t>흑색</t>
    <phoneticPr fontId="1" type="noConversion"/>
  </si>
  <si>
    <t>파랑색</t>
    <phoneticPr fontId="1" type="noConversion"/>
  </si>
  <si>
    <t>50*50</t>
    <phoneticPr fontId="1" type="noConversion"/>
  </si>
  <si>
    <t>테이프</t>
    <phoneticPr fontId="1" type="noConversion"/>
  </si>
  <si>
    <t>투명</t>
    <phoneticPr fontId="1" type="noConversion"/>
  </si>
  <si>
    <t>수정액</t>
    <phoneticPr fontId="1" type="noConversion"/>
  </si>
  <si>
    <t>극세식</t>
    <phoneticPr fontId="1" type="noConversion"/>
  </si>
  <si>
    <t>신입사원 명단</t>
    <phoneticPr fontId="1" type="noConversion"/>
  </si>
  <si>
    <t>사원코드</t>
  </si>
  <si>
    <t>성별</t>
  </si>
  <si>
    <t>TOEIC</t>
  </si>
  <si>
    <t>TOEFL</t>
  </si>
  <si>
    <t>졸업학점</t>
  </si>
  <si>
    <t>면접점수</t>
  </si>
  <si>
    <t>SNG-01</t>
  </si>
  <si>
    <t>김근태</t>
  </si>
  <si>
    <t>남</t>
  </si>
  <si>
    <t>SNG-02</t>
  </si>
  <si>
    <t>남연희</t>
  </si>
  <si>
    <t>여</t>
  </si>
  <si>
    <t>SNG-03</t>
  </si>
  <si>
    <t>류성미</t>
  </si>
  <si>
    <t>SNG-04</t>
  </si>
  <si>
    <t>박선효</t>
  </si>
  <si>
    <t>SNG-05</t>
  </si>
  <si>
    <t>손정은</t>
  </si>
  <si>
    <t>SNG-06</t>
  </si>
  <si>
    <t>오성빈</t>
  </si>
  <si>
    <t>SNG-07</t>
  </si>
  <si>
    <t>정창준</t>
  </si>
  <si>
    <t>입실시간</t>
  </si>
  <si>
    <t>퇴실시간</t>
  </si>
  <si>
    <t>[표3]</t>
    <phoneticPr fontId="1" type="noConversion"/>
  </si>
  <si>
    <t>키즈카페 이용현황</t>
    <phoneticPr fontId="1" type="noConversion"/>
  </si>
  <si>
    <t>이용시간</t>
    <phoneticPr fontId="1" type="noConversion"/>
  </si>
  <si>
    <t>이름</t>
    <phoneticPr fontId="1" type="noConversion"/>
  </si>
  <si>
    <t>김대호</t>
    <phoneticPr fontId="1" type="noConversion"/>
  </si>
  <si>
    <t>유아영</t>
    <phoneticPr fontId="1" type="noConversion"/>
  </si>
  <si>
    <t>김서하</t>
    <phoneticPr fontId="1" type="noConversion"/>
  </si>
  <si>
    <t>고시아</t>
    <phoneticPr fontId="1" type="noConversion"/>
  </si>
  <si>
    <t>안보현</t>
    <phoneticPr fontId="1" type="noConversion"/>
  </si>
  <si>
    <t>김주원</t>
    <phoneticPr fontId="1" type="noConversion"/>
  </si>
  <si>
    <t>이유진</t>
    <phoneticPr fontId="1" type="noConversion"/>
  </si>
  <si>
    <t>고강민</t>
    <phoneticPr fontId="1" type="noConversion"/>
  </si>
  <si>
    <t>입사일자</t>
    <phoneticPr fontId="1" type="noConversion"/>
  </si>
  <si>
    <t>사원명</t>
    <phoneticPr fontId="1" type="noConversion"/>
  </si>
  <si>
    <t>부서명</t>
    <phoneticPr fontId="1" type="noConversion"/>
  </si>
  <si>
    <t>직위</t>
    <phoneticPr fontId="1" type="noConversion"/>
  </si>
  <si>
    <t>부장</t>
    <phoneticPr fontId="1" type="noConversion"/>
  </si>
  <si>
    <t>과장</t>
    <phoneticPr fontId="1" type="noConversion"/>
  </si>
  <si>
    <t>워드</t>
    <phoneticPr fontId="1" type="noConversion"/>
  </si>
  <si>
    <t>대리</t>
    <phoneticPr fontId="1" type="noConversion"/>
  </si>
  <si>
    <t>정보처리</t>
    <phoneticPr fontId="1" type="noConversion"/>
  </si>
  <si>
    <t>컴활1급</t>
    <phoneticPr fontId="1" type="noConversion"/>
  </si>
  <si>
    <t>사원</t>
    <phoneticPr fontId="1" type="noConversion"/>
  </si>
  <si>
    <t>사무자동화</t>
    <phoneticPr fontId="1" type="noConversion"/>
  </si>
  <si>
    <t>영업부</t>
    <phoneticPr fontId="1" type="noConversion"/>
  </si>
  <si>
    <t>컴활2급</t>
    <phoneticPr fontId="1" type="noConversion"/>
  </si>
  <si>
    <t>마케팅부</t>
    <phoneticPr fontId="1" type="noConversion"/>
  </si>
  <si>
    <t>상여급</t>
    <phoneticPr fontId="1" type="noConversion"/>
  </si>
  <si>
    <t>기획부</t>
    <phoneticPr fontId="1" type="noConversion"/>
  </si>
  <si>
    <t>총무부</t>
    <phoneticPr fontId="1" type="noConversion"/>
  </si>
  <si>
    <t>작성일 :</t>
    <phoneticPr fontId="1" type="noConversion"/>
  </si>
  <si>
    <t>부서</t>
    <phoneticPr fontId="1" type="noConversion"/>
  </si>
  <si>
    <t>판매일</t>
    <phoneticPr fontId="1" type="noConversion"/>
  </si>
  <si>
    <t>상품명</t>
    <phoneticPr fontId="1" type="noConversion"/>
  </si>
  <si>
    <t>판매가</t>
    <phoneticPr fontId="1" type="noConversion"/>
  </si>
  <si>
    <t>상품코드</t>
    <phoneticPr fontId="1" type="noConversion"/>
  </si>
  <si>
    <t>매입수량</t>
    <phoneticPr fontId="1" type="noConversion"/>
  </si>
  <si>
    <t>매입처</t>
    <phoneticPr fontId="1" type="noConversion"/>
  </si>
  <si>
    <t>현대상사</t>
    <phoneticPr fontId="1" type="noConversion"/>
  </si>
  <si>
    <t>대림상사</t>
    <phoneticPr fontId="1" type="noConversion"/>
  </si>
  <si>
    <t>동아상사</t>
    <phoneticPr fontId="1" type="noConversion"/>
  </si>
  <si>
    <t>삼성상사</t>
    <phoneticPr fontId="1" type="noConversion"/>
  </si>
  <si>
    <t>Post-ad</t>
    <phoneticPr fontId="1" type="noConversion"/>
  </si>
  <si>
    <t>Name-b</t>
    <phoneticPr fontId="1" type="noConversion"/>
  </si>
  <si>
    <t>Name-a</t>
    <phoneticPr fontId="1" type="noConversion"/>
  </si>
  <si>
    <t>Ball-102</t>
    <phoneticPr fontId="1" type="noConversion"/>
  </si>
  <si>
    <t>Ball-100</t>
    <phoneticPr fontId="1" type="noConversion"/>
  </si>
  <si>
    <r>
      <rPr>
        <b/>
        <u val="doubleAccounting"/>
        <sz val="18"/>
        <color theme="1"/>
        <rFont val="Segoe UI Symbol"/>
        <family val="3"/>
      </rPr>
      <t>★</t>
    </r>
    <r>
      <rPr>
        <b/>
        <u val="doubleAccounting"/>
        <sz val="18"/>
        <color theme="1"/>
        <rFont val="맑은고딕"/>
        <family val="3"/>
        <charset val="129"/>
      </rPr>
      <t>인사명부</t>
    </r>
    <r>
      <rPr>
        <b/>
        <u val="doubleAccounting"/>
        <sz val="18"/>
        <color theme="1"/>
        <rFont val="Segoe UI Symbol"/>
        <family val="3"/>
      </rPr>
      <t>★</t>
    </r>
    <phoneticPr fontId="1" type="noConversion"/>
  </si>
  <si>
    <t>퇴직금</t>
    <phoneticPr fontId="1" type="noConversion"/>
  </si>
  <si>
    <t>50000=&lt;</t>
    <phoneticPr fontId="1" type="noConversion"/>
  </si>
  <si>
    <t>&lt;=80000</t>
    <phoneticPr fontId="1" type="noConversion"/>
  </si>
  <si>
    <t>관리부</t>
    <phoneticPr fontId="1" type="noConversion"/>
  </si>
  <si>
    <t>영업1부 요약</t>
  </si>
  <si>
    <t>영업2부 요약</t>
  </si>
  <si>
    <t>영업3부 요약</t>
  </si>
  <si>
    <t>총합계</t>
  </si>
  <si>
    <t>영업1부 최소</t>
  </si>
  <si>
    <t>영업2부 최소</t>
  </si>
  <si>
    <t>영업3부 최소</t>
  </si>
  <si>
    <t>전체 최소값</t>
  </si>
  <si>
    <t>(모두)</t>
  </si>
  <si>
    <t>평균 : 기본급</t>
  </si>
  <si>
    <t>최소 : 총급여액</t>
  </si>
  <si>
    <t>성명</t>
    <phoneticPr fontId="1" type="noConversion"/>
  </si>
  <si>
    <t>값</t>
  </si>
  <si>
    <t>&gt;=10000</t>
    <phoneticPr fontId="1" type="noConversion"/>
  </si>
  <si>
    <t>Ball-101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</si>
</sst>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m\/d\(aaa\)"/>
    <numFmt numFmtId="177" formatCode="#,##0_ "/>
  </numFmts>
  <fonts count="1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Accounting"/>
      <sz val="18"/>
      <color theme="1"/>
      <name val="맑은고딕"/>
      <family val="3"/>
      <charset val="129"/>
    </font>
    <font>
      <b/>
      <u val="doubleAccounting"/>
      <sz val="18"/>
      <color theme="1"/>
      <name val="Segoe UI Symbol"/>
      <family val="3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9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1" fontId="0" fillId="0" borderId="0" xfId="0" applyNumberFormat="1">
      <alignment vertical="center"/>
    </xf>
    <xf numFmtId="0" fontId="6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pivotButton="1">
      <alignment vertical="center"/>
    </xf>
    <xf numFmtId="177" fontId="0" fillId="0" borderId="0" xfId="0" applyNumberForma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신입사원 명단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TOEIC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65-48DB-8674-32E07062F7D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65-48DB-8674-32E07062F7D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65-48DB-8674-32E07062F7D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65-48DB-8674-32E07062F7D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65-48DB-8674-32E07062F7D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65-48DB-8674-32E07062F7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차트작업!$D$4:$D$10</c:f>
              <c:numCache>
                <c:formatCode>General</c:formatCode>
                <c:ptCount val="7"/>
                <c:pt idx="0">
                  <c:v>720</c:v>
                </c:pt>
                <c:pt idx="1">
                  <c:v>710</c:v>
                </c:pt>
                <c:pt idx="2">
                  <c:v>840</c:v>
                </c:pt>
                <c:pt idx="3">
                  <c:v>775</c:v>
                </c:pt>
                <c:pt idx="4">
                  <c:v>765</c:v>
                </c:pt>
                <c:pt idx="5">
                  <c:v>665</c:v>
                </c:pt>
                <c:pt idx="6">
                  <c:v>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DB-4CF4-9BEC-84B86ACC08A4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TOEFL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65-48DB-8674-32E07062F7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차트작업!$E$4:$E$10</c:f>
              <c:numCache>
                <c:formatCode>General</c:formatCode>
                <c:ptCount val="7"/>
                <c:pt idx="0">
                  <c:v>498</c:v>
                </c:pt>
                <c:pt idx="1">
                  <c:v>475</c:v>
                </c:pt>
                <c:pt idx="2">
                  <c:v>556</c:v>
                </c:pt>
                <c:pt idx="3">
                  <c:v>510</c:v>
                </c:pt>
                <c:pt idx="4">
                  <c:v>499</c:v>
                </c:pt>
                <c:pt idx="5">
                  <c:v>412</c:v>
                </c:pt>
                <c:pt idx="6">
                  <c:v>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DB-4CF4-9BEC-84B86ACC0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644032"/>
        <c:axId val="125644512"/>
      </c:barChart>
      <c:catAx>
        <c:axId val="12564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512"/>
        <c:crosses val="autoZero"/>
        <c:auto val="1"/>
        <c:lblAlgn val="ctr"/>
        <c:lblOffset val="100"/>
        <c:noMultiLvlLbl val="0"/>
      </c:catAx>
      <c:valAx>
        <c:axId val="12564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032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14</xdr:row>
          <xdr:rowOff>47625</xdr:rowOff>
        </xdr:from>
        <xdr:to>
          <xdr:col>3</xdr:col>
          <xdr:colOff>600075</xdr:colOff>
          <xdr:row>15</xdr:row>
          <xdr:rowOff>152400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28575</xdr:colOff>
      <xdr:row>14</xdr:row>
      <xdr:rowOff>38100</xdr:rowOff>
    </xdr:from>
    <xdr:to>
      <xdr:col>6</xdr:col>
      <xdr:colOff>676275</xdr:colOff>
      <xdr:row>15</xdr:row>
      <xdr:rowOff>180975</xdr:rowOff>
    </xdr:to>
    <xdr:sp macro="[0]!셀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8FD94518-0544-1A3E-50D3-99F5CCA91B72}"/>
            </a:ext>
          </a:extLst>
        </xdr:cNvPr>
        <xdr:cNvSpPr/>
      </xdr:nvSpPr>
      <xdr:spPr>
        <a:xfrm>
          <a:off x="2943225" y="3019425"/>
          <a:ext cx="2019300" cy="352425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828DD147-F0FA-99E5-5249-C72DF748C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ungho Jin" refreshedDate="45871.086503819446" createdVersion="8" refreshedVersion="8" minRefreshableVersion="3" recordCount="12" xr:uid="{B7DAB1AF-0A71-469D-830F-3AD323659B5B}">
  <cacheSource type="worksheet">
    <worksheetSource ref="A3:H15" sheet="분석작업-2"/>
  </cacheSource>
  <cacheFields count="8">
    <cacheField name="성명" numFmtId="0">
      <sharedItems count="12">
        <s v="박덕우"/>
        <s v="하나영"/>
        <s v="호지명"/>
        <s v="김동지"/>
        <s v="한아름"/>
        <s v="지연학"/>
        <s v="이진경"/>
        <s v="오여령"/>
        <s v="주지연"/>
        <s v="한승수"/>
        <s v="민지환"/>
        <s v="이세현"/>
      </sharedItems>
    </cacheField>
    <cacheField name="부서" numFmtId="0">
      <sharedItems count="3">
        <s v="기획부"/>
        <s v="홍보부"/>
        <s v="판매부"/>
      </sharedItems>
    </cacheField>
    <cacheField name="직위" numFmtId="0">
      <sharedItems count="4">
        <s v="부장"/>
        <s v="사원"/>
        <s v="대리"/>
        <s v="과장"/>
      </sharedItems>
    </cacheField>
    <cacheField name="인사고과" numFmtId="0">
      <sharedItems containsSemiMixedTypes="0" containsString="0" containsNumber="1" containsInteger="1" minValue="6" maxValue="30"/>
    </cacheField>
    <cacheField name="기본급" numFmtId="41">
      <sharedItems containsSemiMixedTypes="0" containsString="0" containsNumber="1" containsInteger="1" minValue="2650000" maxValue="4650000"/>
    </cacheField>
    <cacheField name="상여비율" numFmtId="9">
      <sharedItems containsSemiMixedTypes="0" containsString="0" containsNumber="1" minValue="0.17" maxValue="0.3"/>
    </cacheField>
    <cacheField name="수당" numFmtId="41">
      <sharedItems containsSemiMixedTypes="0" containsString="0" containsNumber="1" minValue="450500.00000000006" maxValue="1395000"/>
    </cacheField>
    <cacheField name="총급여액" numFmtId="41">
      <sharedItems containsSemiMixedTypes="0" containsString="0" containsNumber="1" containsInteger="1" minValue="3100500" maxValue="604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0"/>
    <n v="4650000"/>
    <n v="0.3"/>
    <n v="1395000"/>
    <n v="6045000"/>
  </r>
  <r>
    <x v="1"/>
    <x v="1"/>
    <x v="1"/>
    <n v="24"/>
    <n v="2650000"/>
    <n v="0.17"/>
    <n v="450500.00000000006"/>
    <n v="3100500"/>
  </r>
  <r>
    <x v="2"/>
    <x v="0"/>
    <x v="1"/>
    <n v="19"/>
    <n v="2650000"/>
    <n v="0.17"/>
    <n v="450500.00000000006"/>
    <n v="3100500"/>
  </r>
  <r>
    <x v="3"/>
    <x v="2"/>
    <x v="2"/>
    <n v="6"/>
    <n v="3200000"/>
    <n v="0.2"/>
    <n v="640000"/>
    <n v="3840000"/>
  </r>
  <r>
    <x v="4"/>
    <x v="1"/>
    <x v="0"/>
    <n v="28"/>
    <n v="4650000"/>
    <n v="0.3"/>
    <n v="1395000"/>
    <n v="6045000"/>
  </r>
  <r>
    <x v="5"/>
    <x v="0"/>
    <x v="3"/>
    <n v="20"/>
    <n v="3800000"/>
    <n v="0.25"/>
    <n v="950000"/>
    <n v="4750000"/>
  </r>
  <r>
    <x v="6"/>
    <x v="2"/>
    <x v="0"/>
    <n v="24"/>
    <n v="4650000"/>
    <n v="0.3"/>
    <n v="1395000"/>
    <n v="6045000"/>
  </r>
  <r>
    <x v="7"/>
    <x v="1"/>
    <x v="2"/>
    <n v="15"/>
    <n v="3200000"/>
    <n v="0.2"/>
    <n v="640000"/>
    <n v="3840000"/>
  </r>
  <r>
    <x v="8"/>
    <x v="0"/>
    <x v="2"/>
    <n v="18"/>
    <n v="3200000"/>
    <n v="0.2"/>
    <n v="640000"/>
    <n v="3840000"/>
  </r>
  <r>
    <x v="9"/>
    <x v="2"/>
    <x v="3"/>
    <n v="25"/>
    <n v="3800000"/>
    <n v="0.25"/>
    <n v="950000"/>
    <n v="4750000"/>
  </r>
  <r>
    <x v="10"/>
    <x v="2"/>
    <x v="1"/>
    <n v="12"/>
    <n v="2650000"/>
    <n v="0.17"/>
    <n v="450500.00000000006"/>
    <n v="3100500"/>
  </r>
  <r>
    <x v="11"/>
    <x v="1"/>
    <x v="3"/>
    <n v="10"/>
    <n v="3800000"/>
    <n v="0.25"/>
    <n v="950000"/>
    <n v="47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9D4C9BD-FDDA-437A-A1B6-2226109367E2}" name="피벗 테이블4" cacheId="0" dataOnRows="1" applyNumberFormats="0" applyBorderFormats="0" applyFontFormats="0" applyPatternFormats="0" applyAlignmentFormats="0" applyWidthHeightFormats="1" dataCaption="값" updatedVersion="8" minRefreshableVersion="3" useAutoFormatting="1" rowGrandTotals="0" itemPrintTitles="1" createdVersion="8" indent="0" compact="0" outline="1" outlineData="1" compactData="0" multipleFieldFilters="0">
  <location ref="A19:G29" firstHeaderRow="1" firstDataRow="2" firstDataCol="2" rowPageCount="1" colPageCount="1"/>
  <pivotFields count="8">
    <pivotField axis="axisPage" compact="0" showAll="0">
      <items count="13">
        <item x="3"/>
        <item x="10"/>
        <item x="0"/>
        <item x="7"/>
        <item x="11"/>
        <item x="6"/>
        <item x="8"/>
        <item x="5"/>
        <item x="1"/>
        <item x="9"/>
        <item x="4"/>
        <item x="2"/>
        <item t="default"/>
      </items>
    </pivotField>
    <pivotField axis="axisRow" compact="0" showAll="0">
      <items count="4">
        <item x="0"/>
        <item x="2"/>
        <item x="1"/>
        <item t="default"/>
      </items>
    </pivotField>
    <pivotField axis="axisCol" compact="0" showAll="0">
      <items count="5">
        <item x="3"/>
        <item x="2"/>
        <item x="0"/>
        <item x="1"/>
        <item t="default"/>
      </items>
    </pivotField>
    <pivotField compact="0" showAll="0"/>
    <pivotField dataField="1" compact="0" numFmtId="41" showAll="0"/>
    <pivotField compact="0" numFmtId="9" showAll="0"/>
    <pivotField compact="0" numFmtId="41" showAll="0"/>
    <pivotField dataField="1" compact="0" numFmtId="41" showAll="0"/>
  </pivotFields>
  <rowFields count="2">
    <field x="1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기본급" fld="4" subtotal="average" baseField="1" baseItem="0" numFmtId="177"/>
    <dataField name="최소 : 총급여액" fld="7" subtotal="min" baseField="1" baseItem="0" numFmtId="17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9"/>
  <sheetViews>
    <sheetView workbookViewId="0">
      <selection activeCell="D5" sqref="D5"/>
    </sheetView>
  </sheetViews>
  <sheetFormatPr defaultRowHeight="16.5"/>
  <cols>
    <col min="1" max="1" width="11.125" bestFit="1" customWidth="1"/>
    <col min="4" max="4" width="9" bestFit="1" customWidth="1"/>
  </cols>
  <sheetData>
    <row r="1" spans="1:6">
      <c r="A1" t="s">
        <v>2</v>
      </c>
    </row>
    <row r="3" spans="1:6">
      <c r="A3" s="1" t="s">
        <v>245</v>
      </c>
      <c r="B3" s="1" t="s">
        <v>246</v>
      </c>
      <c r="C3" s="1" t="s">
        <v>247</v>
      </c>
      <c r="D3" s="1" t="s">
        <v>248</v>
      </c>
      <c r="E3" s="1" t="s">
        <v>249</v>
      </c>
      <c r="F3" s="1" t="s">
        <v>250</v>
      </c>
    </row>
    <row r="4" spans="1:6">
      <c r="A4" s="2">
        <v>45575</v>
      </c>
      <c r="B4" s="1" t="s">
        <v>180</v>
      </c>
      <c r="C4" s="3">
        <v>1240</v>
      </c>
      <c r="D4" s="1" t="s">
        <v>259</v>
      </c>
      <c r="E4" s="1">
        <v>10</v>
      </c>
      <c r="F4" s="1" t="s">
        <v>251</v>
      </c>
    </row>
    <row r="5" spans="1:6">
      <c r="A5" s="2">
        <v>45576</v>
      </c>
      <c r="B5" s="1" t="s">
        <v>180</v>
      </c>
      <c r="C5" s="3">
        <v>2450</v>
      </c>
      <c r="D5" s="1" t="s">
        <v>279</v>
      </c>
      <c r="E5" s="1">
        <v>20</v>
      </c>
      <c r="F5" s="1" t="s">
        <v>252</v>
      </c>
    </row>
    <row r="6" spans="1:6">
      <c r="A6" s="2">
        <v>45577</v>
      </c>
      <c r="B6" s="1" t="s">
        <v>180</v>
      </c>
      <c r="C6" s="3">
        <v>1400</v>
      </c>
      <c r="D6" s="1" t="s">
        <v>258</v>
      </c>
      <c r="E6" s="1">
        <v>35</v>
      </c>
      <c r="F6" s="1" t="s">
        <v>253</v>
      </c>
    </row>
    <row r="7" spans="1:6">
      <c r="A7" s="2">
        <v>45591</v>
      </c>
      <c r="B7" s="1" t="s">
        <v>1</v>
      </c>
      <c r="C7" s="3">
        <v>2300</v>
      </c>
      <c r="D7" s="1" t="s">
        <v>257</v>
      </c>
      <c r="E7" s="1">
        <v>5</v>
      </c>
      <c r="F7" s="1" t="s">
        <v>254</v>
      </c>
    </row>
    <row r="8" spans="1:6">
      <c r="A8" s="2">
        <v>45592</v>
      </c>
      <c r="B8" s="1" t="s">
        <v>1</v>
      </c>
      <c r="C8" s="3">
        <v>1500</v>
      </c>
      <c r="D8" s="1" t="s">
        <v>256</v>
      </c>
      <c r="E8" s="1">
        <v>11</v>
      </c>
      <c r="F8" s="1" t="s">
        <v>254</v>
      </c>
    </row>
    <row r="9" spans="1:6">
      <c r="A9" s="2">
        <v>45593</v>
      </c>
      <c r="B9" s="1" t="s">
        <v>3</v>
      </c>
      <c r="C9" s="3">
        <v>1670</v>
      </c>
      <c r="D9" s="1" t="s">
        <v>255</v>
      </c>
      <c r="E9" s="1">
        <v>30</v>
      </c>
      <c r="F9" s="1" t="s">
        <v>251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2ABC2-1872-4854-BF33-A464E8FDD327}">
  <sheetPr codeName="Sheet2"/>
  <dimension ref="A1:F16"/>
  <sheetViews>
    <sheetView workbookViewId="0">
      <selection sqref="A1:F1"/>
    </sheetView>
  </sheetViews>
  <sheetFormatPr defaultRowHeight="16.5"/>
  <cols>
    <col min="1" max="1" width="10.75" bestFit="1" customWidth="1"/>
    <col min="6" max="6" width="10.75" bestFit="1" customWidth="1"/>
  </cols>
  <sheetData>
    <row r="1" spans="1:6" ht="28.5">
      <c r="A1" s="24" t="s">
        <v>260</v>
      </c>
      <c r="B1" s="24"/>
      <c r="C1" s="24"/>
      <c r="D1" s="24"/>
      <c r="E1" s="24"/>
      <c r="F1" s="24"/>
    </row>
    <row r="2" spans="1:6" ht="20.100000000000001" customHeight="1">
      <c r="E2" s="1" t="s">
        <v>243</v>
      </c>
      <c r="F2" s="14">
        <v>45528</v>
      </c>
    </row>
    <row r="3" spans="1:6">
      <c r="A3" s="15" t="s">
        <v>225</v>
      </c>
      <c r="B3" s="15" t="s">
        <v>226</v>
      </c>
      <c r="C3" s="15" t="s">
        <v>227</v>
      </c>
      <c r="D3" s="15" t="s">
        <v>228</v>
      </c>
      <c r="E3" s="15" t="s">
        <v>81</v>
      </c>
      <c r="F3" s="15" t="s">
        <v>82</v>
      </c>
    </row>
    <row r="4" spans="1:6">
      <c r="A4" s="7">
        <v>37705</v>
      </c>
      <c r="B4" s="6" t="s">
        <v>83</v>
      </c>
      <c r="C4" s="6" t="s">
        <v>241</v>
      </c>
      <c r="D4" s="6" t="s">
        <v>229</v>
      </c>
      <c r="E4" s="6">
        <v>240</v>
      </c>
      <c r="F4" s="6" t="s">
        <v>84</v>
      </c>
    </row>
    <row r="5" spans="1:6">
      <c r="A5" s="7">
        <v>41797</v>
      </c>
      <c r="B5" s="6" t="s">
        <v>85</v>
      </c>
      <c r="C5" s="6" t="s">
        <v>241</v>
      </c>
      <c r="D5" s="6" t="s">
        <v>230</v>
      </c>
      <c r="E5" s="6">
        <v>108</v>
      </c>
      <c r="F5" s="6" t="s">
        <v>231</v>
      </c>
    </row>
    <row r="6" spans="1:6">
      <c r="A6" s="7">
        <v>43803</v>
      </c>
      <c r="B6" s="6" t="s">
        <v>86</v>
      </c>
      <c r="C6" s="6" t="s">
        <v>241</v>
      </c>
      <c r="D6" s="6" t="s">
        <v>232</v>
      </c>
      <c r="E6" s="6">
        <v>48</v>
      </c>
      <c r="F6" s="6" t="s">
        <v>233</v>
      </c>
    </row>
    <row r="7" spans="1:6">
      <c r="A7" s="7">
        <v>41276</v>
      </c>
      <c r="B7" s="6" t="s">
        <v>87</v>
      </c>
      <c r="C7" s="6" t="s">
        <v>242</v>
      </c>
      <c r="D7" s="6" t="s">
        <v>230</v>
      </c>
      <c r="E7" s="6">
        <v>120</v>
      </c>
      <c r="F7" s="6" t="s">
        <v>84</v>
      </c>
    </row>
    <row r="8" spans="1:6">
      <c r="A8" s="7">
        <v>43655</v>
      </c>
      <c r="B8" s="6" t="s">
        <v>88</v>
      </c>
      <c r="C8" s="6" t="s">
        <v>242</v>
      </c>
      <c r="D8" s="6" t="s">
        <v>232</v>
      </c>
      <c r="E8" s="6">
        <v>48</v>
      </c>
      <c r="F8" s="6" t="s">
        <v>234</v>
      </c>
    </row>
    <row r="9" spans="1:6">
      <c r="A9" s="7">
        <v>44506</v>
      </c>
      <c r="B9" s="6" t="s">
        <v>90</v>
      </c>
      <c r="C9" s="6" t="s">
        <v>242</v>
      </c>
      <c r="D9" s="6" t="s">
        <v>235</v>
      </c>
      <c r="E9" s="6">
        <v>24</v>
      </c>
      <c r="F9" s="6" t="s">
        <v>236</v>
      </c>
    </row>
    <row r="10" spans="1:6">
      <c r="A10" s="7">
        <v>37377</v>
      </c>
      <c r="B10" s="6" t="s">
        <v>91</v>
      </c>
      <c r="C10" s="6" t="s">
        <v>237</v>
      </c>
      <c r="D10" s="6" t="s">
        <v>229</v>
      </c>
      <c r="E10" s="6">
        <v>252</v>
      </c>
      <c r="F10" s="6" t="s">
        <v>231</v>
      </c>
    </row>
    <row r="11" spans="1:6">
      <c r="A11" s="7">
        <v>41020</v>
      </c>
      <c r="B11" s="6" t="s">
        <v>93</v>
      </c>
      <c r="C11" s="6" t="s">
        <v>237</v>
      </c>
      <c r="D11" s="6" t="s">
        <v>230</v>
      </c>
      <c r="E11" s="6">
        <v>132</v>
      </c>
      <c r="F11" s="6" t="s">
        <v>236</v>
      </c>
    </row>
    <row r="12" spans="1:6">
      <c r="A12" s="7">
        <v>43363</v>
      </c>
      <c r="B12" s="6" t="s">
        <v>95</v>
      </c>
      <c r="C12" s="6" t="s">
        <v>237</v>
      </c>
      <c r="D12" s="6" t="s">
        <v>232</v>
      </c>
      <c r="E12" s="6">
        <v>60</v>
      </c>
      <c r="F12" s="6" t="s">
        <v>238</v>
      </c>
    </row>
    <row r="13" spans="1:6">
      <c r="A13" s="7">
        <v>44693</v>
      </c>
      <c r="B13" s="6" t="s">
        <v>96</v>
      </c>
      <c r="C13" s="6" t="s">
        <v>237</v>
      </c>
      <c r="D13" s="6" t="s">
        <v>235</v>
      </c>
      <c r="E13" s="6">
        <v>12</v>
      </c>
      <c r="F13" s="6" t="s">
        <v>233</v>
      </c>
    </row>
    <row r="14" spans="1:6">
      <c r="A14" s="7">
        <v>41565</v>
      </c>
      <c r="B14" s="6" t="s">
        <v>97</v>
      </c>
      <c r="C14" s="6" t="s">
        <v>239</v>
      </c>
      <c r="D14" s="6" t="s">
        <v>230</v>
      </c>
      <c r="E14" s="6">
        <v>120</v>
      </c>
      <c r="F14" s="6" t="s">
        <v>233</v>
      </c>
    </row>
    <row r="15" spans="1:6">
      <c r="A15" s="7">
        <v>44979</v>
      </c>
      <c r="B15" s="6" t="s">
        <v>98</v>
      </c>
      <c r="C15" s="6" t="s">
        <v>239</v>
      </c>
      <c r="D15" s="6" t="s">
        <v>235</v>
      </c>
      <c r="E15" s="6">
        <v>7</v>
      </c>
      <c r="F15" s="6" t="s">
        <v>234</v>
      </c>
    </row>
    <row r="16" spans="1:6">
      <c r="A16" s="7">
        <v>44912</v>
      </c>
      <c r="B16" s="6" t="s">
        <v>99</v>
      </c>
      <c r="C16" s="6" t="s">
        <v>239</v>
      </c>
      <c r="D16" s="6" t="s">
        <v>235</v>
      </c>
      <c r="E16" s="6">
        <v>12</v>
      </c>
      <c r="F16" s="6" t="s">
        <v>231</v>
      </c>
    </row>
  </sheetData>
  <mergeCells count="1">
    <mergeCell ref="A1:F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H23"/>
  <sheetViews>
    <sheetView tabSelected="1" workbookViewId="0">
      <selection activeCell="A16" sqref="A16:H18"/>
    </sheetView>
  </sheetViews>
  <sheetFormatPr defaultRowHeight="16.5"/>
  <cols>
    <col min="2" max="2" width="10.375" bestFit="1" customWidth="1"/>
  </cols>
  <sheetData>
    <row r="1" spans="1:8" ht="20.25">
      <c r="A1" s="25" t="s">
        <v>100</v>
      </c>
      <c r="B1" s="25"/>
      <c r="C1" s="25"/>
      <c r="D1" s="25"/>
      <c r="E1" s="25"/>
      <c r="F1" s="25"/>
      <c r="G1" s="25"/>
      <c r="H1" s="25"/>
    </row>
    <row r="2" spans="1:8">
      <c r="H2" s="8" t="s">
        <v>101</v>
      </c>
    </row>
    <row r="3" spans="1:8">
      <c r="A3" s="6" t="s">
        <v>22</v>
      </c>
      <c r="B3" s="6" t="s">
        <v>8</v>
      </c>
      <c r="C3" s="6" t="s">
        <v>228</v>
      </c>
      <c r="D3" s="6" t="s">
        <v>102</v>
      </c>
      <c r="E3" s="6" t="s">
        <v>103</v>
      </c>
      <c r="F3" s="6" t="s">
        <v>240</v>
      </c>
      <c r="G3" s="6" t="s">
        <v>24</v>
      </c>
      <c r="H3" s="6" t="s">
        <v>104</v>
      </c>
    </row>
    <row r="4" spans="1:8">
      <c r="A4" s="6" t="s">
        <v>105</v>
      </c>
      <c r="B4" s="6" t="s">
        <v>106</v>
      </c>
      <c r="C4" s="6" t="s">
        <v>107</v>
      </c>
      <c r="D4" s="6">
        <v>25</v>
      </c>
      <c r="E4" s="10">
        <v>2800</v>
      </c>
      <c r="F4" s="10">
        <f>E4*400%</f>
        <v>11200</v>
      </c>
      <c r="G4" s="10">
        <f>IF(D4&gt;=30, E4*100%, IF(D4&gt;=20, E4*50%, E4*20%))</f>
        <v>1400</v>
      </c>
      <c r="H4" s="10">
        <f>D4*E4+F4+G4</f>
        <v>82600</v>
      </c>
    </row>
    <row r="5" spans="1:8">
      <c r="A5" s="6" t="s">
        <v>108</v>
      </c>
      <c r="B5" s="6" t="s">
        <v>106</v>
      </c>
      <c r="C5" s="6" t="s">
        <v>109</v>
      </c>
      <c r="D5" s="6">
        <v>12</v>
      </c>
      <c r="E5" s="10">
        <v>2000</v>
      </c>
      <c r="F5" s="10">
        <f t="shared" ref="F5:F13" si="0">E5*400%</f>
        <v>8000</v>
      </c>
      <c r="G5" s="10">
        <f t="shared" ref="G5:G13" si="1">IF(D5&gt;=30, E5*100%, IF(D5&gt;=20, E5*50%, E5*20%))</f>
        <v>400</v>
      </c>
      <c r="H5" s="10">
        <f t="shared" ref="H5:H13" si="2">D5*E5+F5+G5</f>
        <v>32400</v>
      </c>
    </row>
    <row r="6" spans="1:8">
      <c r="A6" s="6" t="s">
        <v>110</v>
      </c>
      <c r="B6" s="6" t="s">
        <v>111</v>
      </c>
      <c r="C6" s="6" t="s">
        <v>107</v>
      </c>
      <c r="D6" s="6">
        <v>21</v>
      </c>
      <c r="E6" s="10">
        <v>2800</v>
      </c>
      <c r="F6" s="10">
        <f t="shared" si="0"/>
        <v>11200</v>
      </c>
      <c r="G6" s="10">
        <f t="shared" si="1"/>
        <v>1400</v>
      </c>
      <c r="H6" s="10">
        <f t="shared" si="2"/>
        <v>71400</v>
      </c>
    </row>
    <row r="7" spans="1:8">
      <c r="A7" s="6" t="s">
        <v>112</v>
      </c>
      <c r="B7" s="6" t="s">
        <v>15</v>
      </c>
      <c r="C7" s="6" t="s">
        <v>113</v>
      </c>
      <c r="D7" s="6">
        <v>25</v>
      </c>
      <c r="E7" s="10">
        <v>2500</v>
      </c>
      <c r="F7" s="10">
        <f t="shared" si="0"/>
        <v>10000</v>
      </c>
      <c r="G7" s="10">
        <f t="shared" si="1"/>
        <v>1250</v>
      </c>
      <c r="H7" s="10">
        <f t="shared" si="2"/>
        <v>73750</v>
      </c>
    </row>
    <row r="8" spans="1:8">
      <c r="A8" s="6" t="s">
        <v>114</v>
      </c>
      <c r="B8" s="6" t="s">
        <v>15</v>
      </c>
      <c r="C8" s="6" t="s">
        <v>89</v>
      </c>
      <c r="D8" s="6">
        <v>9</v>
      </c>
      <c r="E8" s="10">
        <v>1800</v>
      </c>
      <c r="F8" s="10">
        <f t="shared" si="0"/>
        <v>7200</v>
      </c>
      <c r="G8" s="10">
        <f t="shared" si="1"/>
        <v>360</v>
      </c>
      <c r="H8" s="10">
        <f t="shared" si="2"/>
        <v>23760</v>
      </c>
    </row>
    <row r="9" spans="1:8">
      <c r="A9" s="6" t="s">
        <v>115</v>
      </c>
      <c r="B9" s="6" t="s">
        <v>106</v>
      </c>
      <c r="C9" s="6" t="s">
        <v>109</v>
      </c>
      <c r="D9" s="6">
        <v>18</v>
      </c>
      <c r="E9" s="10">
        <v>2000</v>
      </c>
      <c r="F9" s="10">
        <f t="shared" si="0"/>
        <v>8000</v>
      </c>
      <c r="G9" s="10">
        <f t="shared" si="1"/>
        <v>400</v>
      </c>
      <c r="H9" s="10">
        <f t="shared" si="2"/>
        <v>44400</v>
      </c>
    </row>
    <row r="10" spans="1:8">
      <c r="A10" s="6" t="s">
        <v>93</v>
      </c>
      <c r="B10" s="6" t="s">
        <v>106</v>
      </c>
      <c r="C10" s="6" t="s">
        <v>113</v>
      </c>
      <c r="D10" s="6">
        <v>22</v>
      </c>
      <c r="E10" s="10">
        <v>2500</v>
      </c>
      <c r="F10" s="10">
        <f t="shared" si="0"/>
        <v>10000</v>
      </c>
      <c r="G10" s="10">
        <f t="shared" si="1"/>
        <v>1250</v>
      </c>
      <c r="H10" s="10">
        <f t="shared" si="2"/>
        <v>66250</v>
      </c>
    </row>
    <row r="11" spans="1:8">
      <c r="A11" s="6" t="s">
        <v>116</v>
      </c>
      <c r="B11" s="6" t="s">
        <v>111</v>
      </c>
      <c r="C11" s="6" t="s">
        <v>89</v>
      </c>
      <c r="D11" s="6">
        <v>14</v>
      </c>
      <c r="E11" s="10">
        <v>1800</v>
      </c>
      <c r="F11" s="10">
        <f t="shared" si="0"/>
        <v>7200</v>
      </c>
      <c r="G11" s="10">
        <f t="shared" si="1"/>
        <v>360</v>
      </c>
      <c r="H11" s="10">
        <f t="shared" si="2"/>
        <v>32760</v>
      </c>
    </row>
    <row r="12" spans="1:8">
      <c r="A12" s="6" t="s">
        <v>95</v>
      </c>
      <c r="B12" s="6" t="s">
        <v>106</v>
      </c>
      <c r="C12" s="6" t="s">
        <v>89</v>
      </c>
      <c r="D12" s="6">
        <v>7</v>
      </c>
      <c r="E12" s="10">
        <v>1800</v>
      </c>
      <c r="F12" s="10">
        <f t="shared" si="0"/>
        <v>7200</v>
      </c>
      <c r="G12" s="10">
        <f t="shared" si="1"/>
        <v>360</v>
      </c>
      <c r="H12" s="10">
        <f t="shared" si="2"/>
        <v>20160</v>
      </c>
    </row>
    <row r="13" spans="1:8">
      <c r="A13" s="6" t="s">
        <v>90</v>
      </c>
      <c r="B13" s="6" t="s">
        <v>15</v>
      </c>
      <c r="C13" s="6" t="s">
        <v>89</v>
      </c>
      <c r="D13" s="6">
        <v>7</v>
      </c>
      <c r="E13" s="10">
        <v>1800</v>
      </c>
      <c r="F13" s="10">
        <f t="shared" si="0"/>
        <v>7200</v>
      </c>
      <c r="G13" s="10">
        <f t="shared" si="1"/>
        <v>360</v>
      </c>
      <c r="H13" s="10">
        <f t="shared" si="2"/>
        <v>20160</v>
      </c>
    </row>
    <row r="16" spans="1:8">
      <c r="A16" s="1" t="s">
        <v>261</v>
      </c>
      <c r="B16" s="1" t="s">
        <v>240</v>
      </c>
    </row>
    <row r="17" spans="1:8">
      <c r="A17" s="1" t="s">
        <v>262</v>
      </c>
      <c r="B17" s="1" t="s">
        <v>278</v>
      </c>
    </row>
    <row r="18" spans="1:8">
      <c r="A18" t="s">
        <v>263</v>
      </c>
      <c r="B18" s="1" t="s">
        <v>278</v>
      </c>
    </row>
    <row r="20" spans="1:8">
      <c r="A20" s="6" t="s">
        <v>22</v>
      </c>
      <c r="B20" s="6" t="s">
        <v>8</v>
      </c>
      <c r="C20" s="6" t="s">
        <v>228</v>
      </c>
      <c r="D20" s="6" t="s">
        <v>102</v>
      </c>
      <c r="E20" s="6" t="s">
        <v>103</v>
      </c>
      <c r="F20" s="6" t="s">
        <v>240</v>
      </c>
      <c r="G20" s="6" t="s">
        <v>24</v>
      </c>
      <c r="H20" s="6" t="s">
        <v>104</v>
      </c>
    </row>
    <row r="21" spans="1:8">
      <c r="A21" s="6" t="s">
        <v>110</v>
      </c>
      <c r="B21" s="6" t="s">
        <v>111</v>
      </c>
      <c r="C21" s="6" t="s">
        <v>107</v>
      </c>
      <c r="D21" s="6">
        <v>21</v>
      </c>
      <c r="E21" s="10">
        <v>2800</v>
      </c>
      <c r="F21" s="10">
        <v>11200</v>
      </c>
      <c r="G21" s="10">
        <v>1400</v>
      </c>
      <c r="H21" s="10">
        <v>71400</v>
      </c>
    </row>
    <row r="22" spans="1:8">
      <c r="A22" s="6" t="s">
        <v>112</v>
      </c>
      <c r="B22" s="6" t="s">
        <v>15</v>
      </c>
      <c r="C22" s="6" t="s">
        <v>113</v>
      </c>
      <c r="D22" s="6">
        <v>25</v>
      </c>
      <c r="E22" s="10">
        <v>2500</v>
      </c>
      <c r="F22" s="10">
        <v>10000</v>
      </c>
      <c r="G22" s="10">
        <v>1250</v>
      </c>
      <c r="H22" s="10">
        <v>73750</v>
      </c>
    </row>
    <row r="23" spans="1:8">
      <c r="A23" s="6" t="s">
        <v>93</v>
      </c>
      <c r="B23" s="6" t="s">
        <v>106</v>
      </c>
      <c r="C23" s="6" t="s">
        <v>113</v>
      </c>
      <c r="D23" s="6">
        <v>22</v>
      </c>
      <c r="E23" s="10">
        <v>2500</v>
      </c>
      <c r="F23" s="10">
        <v>10000</v>
      </c>
      <c r="G23" s="10">
        <v>1250</v>
      </c>
      <c r="H23" s="10">
        <v>66250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L32"/>
  <sheetViews>
    <sheetView workbookViewId="0">
      <selection activeCell="L26" sqref="L26"/>
    </sheetView>
  </sheetViews>
  <sheetFormatPr defaultRowHeight="16.5"/>
  <cols>
    <col min="1" max="1" width="10.375" bestFit="1" customWidth="1"/>
    <col min="2" max="2" width="9.5" customWidth="1"/>
    <col min="3" max="4" width="10.75" bestFit="1" customWidth="1"/>
    <col min="5" max="5" width="5.625" customWidth="1"/>
    <col min="6" max="6" width="9.375" bestFit="1" customWidth="1"/>
    <col min="9" max="9" width="9.375" bestFit="1" customWidth="1"/>
    <col min="11" max="11" width="2.625" customWidth="1"/>
    <col min="12" max="12" width="11.625" bestFit="1" customWidth="1"/>
  </cols>
  <sheetData>
    <row r="1" spans="1:12">
      <c r="A1" s="4" t="s">
        <v>4</v>
      </c>
      <c r="B1" s="5" t="s">
        <v>5</v>
      </c>
      <c r="F1" s="4" t="s">
        <v>20</v>
      </c>
      <c r="G1" s="5" t="s">
        <v>21</v>
      </c>
    </row>
    <row r="2" spans="1:12">
      <c r="C2" s="8" t="s">
        <v>6</v>
      </c>
      <c r="D2" s="2">
        <v>45413</v>
      </c>
      <c r="F2" s="6" t="s">
        <v>22</v>
      </c>
      <c r="G2" s="6" t="s">
        <v>8</v>
      </c>
      <c r="H2" s="6" t="s">
        <v>23</v>
      </c>
      <c r="I2" s="6" t="s">
        <v>24</v>
      </c>
      <c r="J2" s="6" t="s">
        <v>25</v>
      </c>
    </row>
    <row r="3" spans="1:12">
      <c r="A3" s="6" t="s">
        <v>7</v>
      </c>
      <c r="B3" s="6" t="s">
        <v>8</v>
      </c>
      <c r="C3" s="6" t="s">
        <v>9</v>
      </c>
      <c r="D3" s="9" t="s">
        <v>10</v>
      </c>
      <c r="F3" s="6" t="s">
        <v>26</v>
      </c>
      <c r="G3" s="6" t="s">
        <v>27</v>
      </c>
      <c r="H3" s="10">
        <v>20400</v>
      </c>
      <c r="I3" s="10">
        <v>9600</v>
      </c>
      <c r="J3" s="10">
        <v>20000</v>
      </c>
    </row>
    <row r="4" spans="1:12">
      <c r="A4" s="6" t="s">
        <v>11</v>
      </c>
      <c r="B4" s="6" t="s">
        <v>12</v>
      </c>
      <c r="C4" s="7">
        <v>42453</v>
      </c>
      <c r="D4" s="6" t="str">
        <f>IF(YEAR($D$2)-YEAR(C4)&gt;=10,"★", IF(YEAR($D$2)-YEAR(C4)&gt;=5, "☆", ""))</f>
        <v>☆</v>
      </c>
      <c r="F4" s="6" t="s">
        <v>28</v>
      </c>
      <c r="G4" s="6" t="s">
        <v>29</v>
      </c>
      <c r="H4" s="10">
        <v>12000</v>
      </c>
      <c r="I4" s="10">
        <v>3600</v>
      </c>
      <c r="J4" s="10">
        <v>10400</v>
      </c>
    </row>
    <row r="5" spans="1:12">
      <c r="A5" s="6" t="s">
        <v>13</v>
      </c>
      <c r="B5" s="6" t="s">
        <v>12</v>
      </c>
      <c r="C5" s="7">
        <v>43787</v>
      </c>
      <c r="D5" s="6" t="str">
        <f t="shared" ref="D5:D9" si="0">IF(YEAR($D$2)-YEAR(C5)&gt;=10,"★", IF(YEAR($D$2)-YEAR(C5)&gt;=5, "☆", ""))</f>
        <v>☆</v>
      </c>
      <c r="F5" s="6" t="s">
        <v>30</v>
      </c>
      <c r="G5" s="6" t="s">
        <v>31</v>
      </c>
      <c r="H5" s="10">
        <v>21600</v>
      </c>
      <c r="I5" s="10">
        <v>9600</v>
      </c>
      <c r="J5" s="10">
        <v>20800</v>
      </c>
      <c r="L5" s="6" t="s">
        <v>227</v>
      </c>
    </row>
    <row r="6" spans="1:12">
      <c r="A6" s="6" t="s">
        <v>14</v>
      </c>
      <c r="B6" s="6" t="s">
        <v>15</v>
      </c>
      <c r="C6" s="7">
        <v>40307</v>
      </c>
      <c r="D6" s="6" t="str">
        <f t="shared" si="0"/>
        <v>★</v>
      </c>
      <c r="F6" s="6" t="s">
        <v>32</v>
      </c>
      <c r="G6" s="6" t="s">
        <v>31</v>
      </c>
      <c r="H6" s="10">
        <v>14400</v>
      </c>
      <c r="I6" s="10">
        <v>3600</v>
      </c>
      <c r="J6" s="10">
        <v>12000</v>
      </c>
      <c r="L6" s="6" t="s">
        <v>264</v>
      </c>
    </row>
    <row r="7" spans="1:12">
      <c r="A7" s="6" t="s">
        <v>16</v>
      </c>
      <c r="B7" s="6" t="s">
        <v>15</v>
      </c>
      <c r="C7" s="7">
        <v>41569</v>
      </c>
      <c r="D7" s="6" t="str">
        <f t="shared" si="0"/>
        <v>★</v>
      </c>
      <c r="F7" s="6" t="s">
        <v>33</v>
      </c>
      <c r="G7" s="6" t="s">
        <v>31</v>
      </c>
      <c r="H7" s="10">
        <v>15600</v>
      </c>
      <c r="I7" s="10">
        <v>6000</v>
      </c>
      <c r="J7" s="10">
        <v>14400</v>
      </c>
    </row>
    <row r="8" spans="1:12">
      <c r="A8" s="6" t="s">
        <v>17</v>
      </c>
      <c r="B8" s="6" t="s">
        <v>18</v>
      </c>
      <c r="C8" s="7">
        <v>43258</v>
      </c>
      <c r="D8" s="6" t="str">
        <f t="shared" si="0"/>
        <v>☆</v>
      </c>
      <c r="F8" s="6" t="s">
        <v>34</v>
      </c>
      <c r="G8" s="6" t="s">
        <v>29</v>
      </c>
      <c r="H8" s="10">
        <v>19200</v>
      </c>
      <c r="I8" s="10">
        <v>9600</v>
      </c>
      <c r="J8" s="10">
        <v>19200</v>
      </c>
      <c r="L8" s="9" t="s">
        <v>35</v>
      </c>
    </row>
    <row r="9" spans="1:12">
      <c r="A9" s="6" t="s">
        <v>19</v>
      </c>
      <c r="B9" s="6" t="s">
        <v>18</v>
      </c>
      <c r="C9" s="7">
        <v>44077</v>
      </c>
      <c r="D9" s="6" t="str">
        <f t="shared" si="0"/>
        <v/>
      </c>
      <c r="F9" s="6" t="s">
        <v>36</v>
      </c>
      <c r="G9" s="6" t="s">
        <v>29</v>
      </c>
      <c r="H9" s="10">
        <v>13200</v>
      </c>
      <c r="I9" s="10">
        <v>3600</v>
      </c>
      <c r="J9" s="10">
        <v>11200</v>
      </c>
      <c r="L9" s="10">
        <f>ROUND(DAVERAGE(F2:J9,5,L5:L6),-2)</f>
        <v>15700</v>
      </c>
    </row>
    <row r="11" spans="1:12">
      <c r="A11" s="4" t="s">
        <v>213</v>
      </c>
      <c r="B11" s="5" t="s">
        <v>214</v>
      </c>
      <c r="F11" s="4" t="s">
        <v>37</v>
      </c>
      <c r="G11" s="5" t="s">
        <v>38</v>
      </c>
    </row>
    <row r="12" spans="1:12">
      <c r="A12" s="6" t="s">
        <v>216</v>
      </c>
      <c r="B12" s="6" t="s">
        <v>211</v>
      </c>
      <c r="C12" s="6" t="s">
        <v>212</v>
      </c>
      <c r="D12" s="9" t="s">
        <v>215</v>
      </c>
      <c r="F12" s="6" t="s">
        <v>39</v>
      </c>
      <c r="G12" s="6" t="s">
        <v>40</v>
      </c>
      <c r="H12" s="6" t="s">
        <v>41</v>
      </c>
      <c r="I12" s="9" t="s">
        <v>42</v>
      </c>
    </row>
    <row r="13" spans="1:12">
      <c r="A13" s="6" t="s">
        <v>217</v>
      </c>
      <c r="B13" s="13">
        <v>0.54722222222222217</v>
      </c>
      <c r="C13" s="13">
        <v>0.61388888888888882</v>
      </c>
      <c r="D13" s="13" t="str">
        <f>IF(MINUTE(C13)-MINUTE(B13)&gt;30,HOUR(C13)-HOUR(B13)+1 &amp; "시간",HOUR(C13)-HOUR(B13) &amp; "시간" &amp; MINUTE(C13)-MINUTE(B13)&amp;"분")</f>
        <v>2시간</v>
      </c>
      <c r="F13" s="6" t="s">
        <v>43</v>
      </c>
      <c r="G13" s="6" t="s">
        <v>44</v>
      </c>
      <c r="H13" s="6">
        <v>45</v>
      </c>
      <c r="I13" s="10">
        <f>VLOOKUP(RIGHT(F13,1),$F$23:$H$28,3,FALSE)*H13</f>
        <v>135000</v>
      </c>
    </row>
    <row r="14" spans="1:12">
      <c r="A14" s="6" t="s">
        <v>218</v>
      </c>
      <c r="B14" s="13">
        <v>0.55694444444444446</v>
      </c>
      <c r="C14" s="13">
        <v>0.6743055555555556</v>
      </c>
      <c r="D14" s="13" t="str">
        <f>IF(MINUTE(C14)-MINUTE(B14)&gt;30,HOUR(C14)-HOUR(B14)+1 &amp; "시간",HOUR(C14)-HOUR(B14) &amp; "시간" &amp; MINUTE(C14)-MINUTE(B14)&amp;"분")</f>
        <v>3시간-11분</v>
      </c>
      <c r="F14" s="6" t="s">
        <v>45</v>
      </c>
      <c r="G14" s="6" t="s">
        <v>46</v>
      </c>
      <c r="H14" s="6">
        <v>89</v>
      </c>
      <c r="I14" s="10">
        <f t="shared" ref="I14:I20" si="1">VLOOKUP(RIGHT(F14,1),$F$23:$H$28,3,FALSE)*H14</f>
        <v>400500</v>
      </c>
    </row>
    <row r="15" spans="1:12">
      <c r="A15" s="6" t="s">
        <v>219</v>
      </c>
      <c r="B15" s="13">
        <v>0.56666666666666665</v>
      </c>
      <c r="C15" s="13">
        <v>0.64513888888888882</v>
      </c>
      <c r="D15" s="13" t="str">
        <f t="shared" ref="D15:D20" si="2">IF(MINUTE(C15)-MINUTE(B15)&gt;30,HOUR(C15)-HOUR(B15)+1 &amp; "시간",HOUR(C15)-HOUR(B15) &amp; "시간" &amp; MINUTE(C15)-MINUTE(B15)&amp;"분")</f>
        <v>2시간-7분</v>
      </c>
      <c r="F15" s="6" t="s">
        <v>47</v>
      </c>
      <c r="G15" s="6" t="s">
        <v>48</v>
      </c>
      <c r="H15" s="6">
        <v>230</v>
      </c>
      <c r="I15" s="10">
        <f t="shared" si="1"/>
        <v>345000</v>
      </c>
    </row>
    <row r="16" spans="1:12">
      <c r="A16" s="6" t="s">
        <v>220</v>
      </c>
      <c r="B16" s="13">
        <v>0.59097222222222223</v>
      </c>
      <c r="C16" s="13">
        <v>0.68125000000000002</v>
      </c>
      <c r="D16" s="13" t="str">
        <f t="shared" si="2"/>
        <v>2시간10분</v>
      </c>
      <c r="F16" s="6" t="s">
        <v>49</v>
      </c>
      <c r="G16" s="6" t="s">
        <v>50</v>
      </c>
      <c r="H16" s="6">
        <v>30</v>
      </c>
      <c r="I16" s="10">
        <f t="shared" si="1"/>
        <v>168000</v>
      </c>
    </row>
    <row r="17" spans="1:9">
      <c r="A17" s="6" t="s">
        <v>221</v>
      </c>
      <c r="B17" s="13">
        <v>0.60625000000000007</v>
      </c>
      <c r="C17" s="13">
        <v>0.66527777777777775</v>
      </c>
      <c r="D17" s="13" t="str">
        <f t="shared" si="2"/>
        <v>1시간25분</v>
      </c>
      <c r="F17" s="6" t="s">
        <v>51</v>
      </c>
      <c r="G17" s="6" t="s">
        <v>44</v>
      </c>
      <c r="H17" s="6">
        <v>120</v>
      </c>
      <c r="I17" s="10">
        <f t="shared" si="1"/>
        <v>360000</v>
      </c>
    </row>
    <row r="18" spans="1:9">
      <c r="A18" s="6" t="s">
        <v>222</v>
      </c>
      <c r="B18" s="13">
        <v>0.61527777777777781</v>
      </c>
      <c r="C18" s="13">
        <v>0.6694444444444444</v>
      </c>
      <c r="D18" s="13" t="str">
        <f t="shared" si="2"/>
        <v>2시간-42분</v>
      </c>
      <c r="F18" s="6" t="s">
        <v>52</v>
      </c>
      <c r="G18" s="6" t="s">
        <v>53</v>
      </c>
      <c r="H18" s="6">
        <v>120</v>
      </c>
      <c r="I18" s="10">
        <f t="shared" si="1"/>
        <v>384000</v>
      </c>
    </row>
    <row r="19" spans="1:9">
      <c r="A19" s="6" t="s">
        <v>223</v>
      </c>
      <c r="B19" s="13">
        <v>0.64097222222222217</v>
      </c>
      <c r="C19" s="13">
        <v>0.73819444444444438</v>
      </c>
      <c r="D19" s="13" t="str">
        <f t="shared" si="2"/>
        <v>2시간20분</v>
      </c>
      <c r="F19" s="6" t="s">
        <v>54</v>
      </c>
      <c r="G19" s="6" t="s">
        <v>46</v>
      </c>
      <c r="H19" s="6">
        <v>125</v>
      </c>
      <c r="I19" s="10">
        <f t="shared" si="1"/>
        <v>562500</v>
      </c>
    </row>
    <row r="20" spans="1:9">
      <c r="A20" s="6" t="s">
        <v>224</v>
      </c>
      <c r="B20" s="13">
        <v>0.64513888888888882</v>
      </c>
      <c r="C20" s="13">
        <v>0.68541666666666667</v>
      </c>
      <c r="D20" s="13" t="str">
        <f t="shared" si="2"/>
        <v>1시간-2분</v>
      </c>
      <c r="F20" s="6" t="s">
        <v>55</v>
      </c>
      <c r="G20" s="6" t="s">
        <v>48</v>
      </c>
      <c r="H20" s="6">
        <v>60</v>
      </c>
      <c r="I20" s="10">
        <f t="shared" si="1"/>
        <v>90000</v>
      </c>
    </row>
    <row r="22" spans="1:9">
      <c r="A22" s="4" t="s">
        <v>56</v>
      </c>
      <c r="B22" s="5" t="s">
        <v>57</v>
      </c>
      <c r="F22" s="27" t="s">
        <v>71</v>
      </c>
      <c r="G22" s="27"/>
      <c r="H22" s="27"/>
    </row>
    <row r="23" spans="1:9">
      <c r="A23" s="6" t="s">
        <v>58</v>
      </c>
      <c r="B23" s="6" t="s">
        <v>59</v>
      </c>
      <c r="C23" s="6" t="s">
        <v>60</v>
      </c>
      <c r="D23" s="6" t="s">
        <v>42</v>
      </c>
      <c r="F23" s="6" t="s">
        <v>72</v>
      </c>
      <c r="G23" s="6" t="s">
        <v>40</v>
      </c>
      <c r="H23" s="6" t="s">
        <v>73</v>
      </c>
    </row>
    <row r="24" spans="1:9">
      <c r="A24" s="6" t="s">
        <v>61</v>
      </c>
      <c r="B24" s="6" t="s">
        <v>62</v>
      </c>
      <c r="C24" s="6">
        <v>20</v>
      </c>
      <c r="D24" s="10">
        <v>240000</v>
      </c>
      <c r="F24" s="6" t="s">
        <v>74</v>
      </c>
      <c r="G24" s="6" t="s">
        <v>44</v>
      </c>
      <c r="H24" s="10">
        <v>3000</v>
      </c>
    </row>
    <row r="25" spans="1:9">
      <c r="A25" s="6" t="s">
        <v>63</v>
      </c>
      <c r="B25" s="6" t="s">
        <v>64</v>
      </c>
      <c r="C25" s="6">
        <v>7</v>
      </c>
      <c r="D25" s="10">
        <v>84000</v>
      </c>
      <c r="F25" s="6" t="s">
        <v>75</v>
      </c>
      <c r="G25" s="6" t="s">
        <v>46</v>
      </c>
      <c r="H25" s="10">
        <v>4500</v>
      </c>
    </row>
    <row r="26" spans="1:9">
      <c r="A26" s="6" t="s">
        <v>65</v>
      </c>
      <c r="B26" s="6" t="s">
        <v>66</v>
      </c>
      <c r="C26" s="6">
        <v>7</v>
      </c>
      <c r="D26" s="10">
        <v>80500</v>
      </c>
      <c r="F26" s="6" t="s">
        <v>76</v>
      </c>
      <c r="G26" s="6" t="s">
        <v>48</v>
      </c>
      <c r="H26" s="10">
        <v>1500</v>
      </c>
    </row>
    <row r="27" spans="1:9">
      <c r="A27" s="6" t="s">
        <v>61</v>
      </c>
      <c r="B27" s="6" t="s">
        <v>67</v>
      </c>
      <c r="C27" s="6">
        <v>12</v>
      </c>
      <c r="D27" s="10">
        <v>300000</v>
      </c>
      <c r="F27" s="6" t="s">
        <v>77</v>
      </c>
      <c r="G27" s="6" t="s">
        <v>50</v>
      </c>
      <c r="H27" s="10">
        <v>5600</v>
      </c>
    </row>
    <row r="28" spans="1:9">
      <c r="A28" s="6" t="s">
        <v>65</v>
      </c>
      <c r="B28" s="6" t="s">
        <v>68</v>
      </c>
      <c r="C28" s="6">
        <v>12</v>
      </c>
      <c r="D28" s="10">
        <v>150000</v>
      </c>
      <c r="F28" s="6" t="s">
        <v>78</v>
      </c>
      <c r="G28" s="6" t="s">
        <v>53</v>
      </c>
      <c r="H28" s="10">
        <v>3200</v>
      </c>
    </row>
    <row r="29" spans="1:9">
      <c r="A29" s="6" t="s">
        <v>63</v>
      </c>
      <c r="B29" s="6" t="s">
        <v>66</v>
      </c>
      <c r="C29" s="6">
        <v>7</v>
      </c>
      <c r="D29" s="10">
        <v>80500</v>
      </c>
    </row>
    <row r="30" spans="1:9">
      <c r="A30" s="6" t="s">
        <v>65</v>
      </c>
      <c r="B30" s="6" t="s">
        <v>69</v>
      </c>
      <c r="C30" s="6">
        <v>15</v>
      </c>
      <c r="D30" s="10">
        <v>278250</v>
      </c>
      <c r="F30" s="16"/>
    </row>
    <row r="32" spans="1:9">
      <c r="A32" s="26" t="s">
        <v>70</v>
      </c>
      <c r="B32" s="26"/>
      <c r="C32" s="26"/>
      <c r="D32" s="11">
        <f ca="1">INT(SUMIF(A24:D30,A26,D24:D30)/COUNTIF(A24:A30,A26))</f>
        <v>169583</v>
      </c>
    </row>
  </sheetData>
  <mergeCells count="2">
    <mergeCell ref="A32:C32"/>
    <mergeCell ref="F22:H2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F23"/>
  <sheetViews>
    <sheetView workbookViewId="0">
      <selection activeCell="A3" sqref="A3"/>
    </sheetView>
  </sheetViews>
  <sheetFormatPr defaultRowHeight="16.5" outlineLevelRow="3"/>
  <cols>
    <col min="4" max="4" width="13.125" bestFit="1" customWidth="1"/>
  </cols>
  <sheetData>
    <row r="1" spans="1:6" ht="20.25">
      <c r="A1" s="25" t="s">
        <v>117</v>
      </c>
      <c r="B1" s="25"/>
      <c r="C1" s="25"/>
      <c r="D1" s="25"/>
      <c r="E1" s="25"/>
      <c r="F1" s="25"/>
    </row>
    <row r="3" spans="1:6">
      <c r="A3" s="6" t="s">
        <v>118</v>
      </c>
      <c r="B3" s="6" t="s">
        <v>79</v>
      </c>
      <c r="C3" s="6" t="s">
        <v>228</v>
      </c>
      <c r="D3" s="6" t="s">
        <v>244</v>
      </c>
      <c r="E3" s="6" t="s">
        <v>119</v>
      </c>
      <c r="F3" s="6" t="s">
        <v>120</v>
      </c>
    </row>
    <row r="4" spans="1:6" outlineLevel="3">
      <c r="A4" s="6">
        <v>3111</v>
      </c>
      <c r="B4" s="6" t="s">
        <v>91</v>
      </c>
      <c r="C4" s="6" t="s">
        <v>89</v>
      </c>
      <c r="D4" s="6" t="s">
        <v>92</v>
      </c>
      <c r="E4" s="10">
        <v>46200</v>
      </c>
      <c r="F4" s="10">
        <v>45000</v>
      </c>
    </row>
    <row r="5" spans="1:6" outlineLevel="3">
      <c r="A5" s="6">
        <v>3114</v>
      </c>
      <c r="B5" s="6" t="s">
        <v>96</v>
      </c>
      <c r="C5" s="6" t="s">
        <v>94</v>
      </c>
      <c r="D5" s="6" t="s">
        <v>92</v>
      </c>
      <c r="E5" s="10">
        <v>62500</v>
      </c>
      <c r="F5" s="10">
        <v>65000</v>
      </c>
    </row>
    <row r="6" spans="1:6" outlineLevel="3">
      <c r="A6" s="6">
        <v>3112</v>
      </c>
      <c r="B6" s="6" t="s">
        <v>126</v>
      </c>
      <c r="C6" s="6" t="s">
        <v>94</v>
      </c>
      <c r="D6" s="6" t="s">
        <v>92</v>
      </c>
      <c r="E6" s="10">
        <v>56800</v>
      </c>
      <c r="F6" s="10">
        <v>60000</v>
      </c>
    </row>
    <row r="7" spans="1:6" outlineLevel="3">
      <c r="A7" s="6">
        <v>3113</v>
      </c>
      <c r="B7" s="6" t="s">
        <v>129</v>
      </c>
      <c r="C7" s="6" t="s">
        <v>94</v>
      </c>
      <c r="D7" s="6" t="s">
        <v>92</v>
      </c>
      <c r="E7" s="10">
        <v>46330</v>
      </c>
      <c r="F7" s="10">
        <v>55000</v>
      </c>
    </row>
    <row r="8" spans="1:6" outlineLevel="2">
      <c r="A8" s="6"/>
      <c r="B8" s="6"/>
      <c r="C8" s="6"/>
      <c r="D8" s="17" t="s">
        <v>269</v>
      </c>
      <c r="E8" s="10">
        <f>SUBTOTAL(5,E4:E7)</f>
        <v>46200</v>
      </c>
      <c r="F8" s="10">
        <f>SUBTOTAL(5,F4:F7)</f>
        <v>45000</v>
      </c>
    </row>
    <row r="9" spans="1:6" outlineLevel="1">
      <c r="A9" s="6"/>
      <c r="B9" s="6"/>
      <c r="C9" s="6"/>
      <c r="D9" s="17" t="s">
        <v>265</v>
      </c>
      <c r="E9" s="10">
        <f>SUBTOTAL(9,E4:E7)</f>
        <v>211830</v>
      </c>
      <c r="F9" s="10">
        <f>SUBTOTAL(9,F4:F7)</f>
        <v>225000</v>
      </c>
    </row>
    <row r="10" spans="1:6" outlineLevel="3">
      <c r="A10" s="6">
        <v>3214</v>
      </c>
      <c r="B10" s="6" t="s">
        <v>121</v>
      </c>
      <c r="C10" s="6" t="s">
        <v>94</v>
      </c>
      <c r="D10" s="6" t="s">
        <v>122</v>
      </c>
      <c r="E10" s="10">
        <v>12500</v>
      </c>
      <c r="F10" s="10">
        <v>21000</v>
      </c>
    </row>
    <row r="11" spans="1:6" outlineLevel="3">
      <c r="A11" s="6">
        <v>3211</v>
      </c>
      <c r="B11" s="6" t="s">
        <v>125</v>
      </c>
      <c r="C11" s="6" t="s">
        <v>89</v>
      </c>
      <c r="D11" s="6" t="s">
        <v>122</v>
      </c>
      <c r="E11" s="10">
        <v>45600</v>
      </c>
      <c r="F11" s="10">
        <v>43000</v>
      </c>
    </row>
    <row r="12" spans="1:6" outlineLevel="3">
      <c r="A12" s="6">
        <v>3212</v>
      </c>
      <c r="B12" s="6" t="s">
        <v>127</v>
      </c>
      <c r="C12" s="6" t="s">
        <v>94</v>
      </c>
      <c r="D12" s="6" t="s">
        <v>122</v>
      </c>
      <c r="E12" s="10">
        <v>35200</v>
      </c>
      <c r="F12" s="10">
        <v>35000</v>
      </c>
    </row>
    <row r="13" spans="1:6" outlineLevel="3">
      <c r="A13" s="6">
        <v>3213</v>
      </c>
      <c r="B13" s="6" t="s">
        <v>131</v>
      </c>
      <c r="C13" s="6" t="s">
        <v>94</v>
      </c>
      <c r="D13" s="6" t="s">
        <v>122</v>
      </c>
      <c r="E13" s="10">
        <v>64250</v>
      </c>
      <c r="F13" s="10">
        <v>56000</v>
      </c>
    </row>
    <row r="14" spans="1:6" outlineLevel="2">
      <c r="A14" s="6"/>
      <c r="B14" s="6"/>
      <c r="C14" s="6"/>
      <c r="D14" s="17" t="s">
        <v>270</v>
      </c>
      <c r="E14" s="10">
        <f>SUBTOTAL(5,E10:E13)</f>
        <v>12500</v>
      </c>
      <c r="F14" s="10">
        <f>SUBTOTAL(5,F10:F13)</f>
        <v>21000</v>
      </c>
    </row>
    <row r="15" spans="1:6" outlineLevel="1">
      <c r="A15" s="6"/>
      <c r="B15" s="6"/>
      <c r="C15" s="6"/>
      <c r="D15" s="17" t="s">
        <v>266</v>
      </c>
      <c r="E15" s="10">
        <f>SUBTOTAL(9,E10:E13)</f>
        <v>157550</v>
      </c>
      <c r="F15" s="10">
        <f>SUBTOTAL(9,F10:F13)</f>
        <v>155000</v>
      </c>
    </row>
    <row r="16" spans="1:6" outlineLevel="3">
      <c r="A16" s="6">
        <v>3312</v>
      </c>
      <c r="B16" s="6" t="s">
        <v>123</v>
      </c>
      <c r="C16" s="6" t="s">
        <v>89</v>
      </c>
      <c r="D16" s="6" t="s">
        <v>124</v>
      </c>
      <c r="E16" s="10">
        <v>32560</v>
      </c>
      <c r="F16" s="10">
        <v>33000</v>
      </c>
    </row>
    <row r="17" spans="1:6" outlineLevel="3">
      <c r="A17" s="6">
        <v>3311</v>
      </c>
      <c r="B17" s="6" t="s">
        <v>128</v>
      </c>
      <c r="C17" s="6" t="s">
        <v>89</v>
      </c>
      <c r="D17" s="6" t="s">
        <v>124</v>
      </c>
      <c r="E17" s="10">
        <v>58000</v>
      </c>
      <c r="F17" s="10">
        <v>60000</v>
      </c>
    </row>
    <row r="18" spans="1:6" outlineLevel="3">
      <c r="A18" s="6">
        <v>3313</v>
      </c>
      <c r="B18" s="6" t="s">
        <v>130</v>
      </c>
      <c r="C18" s="6" t="s">
        <v>94</v>
      </c>
      <c r="D18" s="6" t="s">
        <v>124</v>
      </c>
      <c r="E18" s="10">
        <v>95620</v>
      </c>
      <c r="F18" s="10">
        <v>95480</v>
      </c>
    </row>
    <row r="19" spans="1:6" outlineLevel="3">
      <c r="A19" s="6">
        <v>3314</v>
      </c>
      <c r="B19" s="6" t="s">
        <v>132</v>
      </c>
      <c r="C19" s="6" t="s">
        <v>94</v>
      </c>
      <c r="D19" s="6" t="s">
        <v>124</v>
      </c>
      <c r="E19" s="10">
        <v>32560</v>
      </c>
      <c r="F19" s="10">
        <v>32660</v>
      </c>
    </row>
    <row r="20" spans="1:6" outlineLevel="2">
      <c r="A20" s="1"/>
      <c r="B20" s="1"/>
      <c r="C20" s="1"/>
      <c r="D20" s="19" t="s">
        <v>271</v>
      </c>
      <c r="E20" s="18">
        <f>SUBTOTAL(5,E16:E19)</f>
        <v>32560</v>
      </c>
      <c r="F20" s="18">
        <f>SUBTOTAL(5,F16:F19)</f>
        <v>32660</v>
      </c>
    </row>
    <row r="21" spans="1:6" outlineLevel="1">
      <c r="A21" s="1"/>
      <c r="B21" s="1"/>
      <c r="C21" s="1"/>
      <c r="D21" s="19" t="s">
        <v>267</v>
      </c>
      <c r="E21" s="18">
        <f>SUBTOTAL(9,E16:E19)</f>
        <v>218740</v>
      </c>
      <c r="F21" s="18">
        <f>SUBTOTAL(9,F16:F19)</f>
        <v>221140</v>
      </c>
    </row>
    <row r="22" spans="1:6">
      <c r="A22" s="1"/>
      <c r="B22" s="1"/>
      <c r="C22" s="1"/>
      <c r="D22" s="19" t="s">
        <v>272</v>
      </c>
      <c r="E22" s="18">
        <f>SUBTOTAL(5,E4:E19)</f>
        <v>12500</v>
      </c>
      <c r="F22" s="18">
        <f>SUBTOTAL(5,F4:F19)</f>
        <v>21000</v>
      </c>
    </row>
    <row r="23" spans="1:6">
      <c r="A23" s="1"/>
      <c r="B23" s="1"/>
      <c r="C23" s="1"/>
      <c r="D23" s="19" t="s">
        <v>268</v>
      </c>
      <c r="E23" s="18">
        <f>SUBTOTAL(9,E4:E19)</f>
        <v>588120</v>
      </c>
      <c r="F23" s="18">
        <f>SUBTOTAL(9,F4:F19)</f>
        <v>601140</v>
      </c>
    </row>
  </sheetData>
  <sortState xmlns:xlrd2="http://schemas.microsoft.com/office/spreadsheetml/2017/richdata2" ref="A4:F19">
    <sortCondition ref="D4:D19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6"/>
  <dimension ref="A1:H29"/>
  <sheetViews>
    <sheetView workbookViewId="0">
      <selection activeCell="H28" sqref="H28"/>
    </sheetView>
  </sheetViews>
  <sheetFormatPr defaultRowHeight="16.5"/>
  <cols>
    <col min="1" max="1" width="20.125" bestFit="1" customWidth="1"/>
    <col min="2" max="2" width="14.875" bestFit="1" customWidth="1"/>
    <col min="3" max="7" width="9.875" bestFit="1" customWidth="1"/>
    <col min="8" max="8" width="13.125" bestFit="1" customWidth="1"/>
    <col min="9" max="9" width="15.25" bestFit="1" customWidth="1"/>
    <col min="10" max="10" width="18" bestFit="1" customWidth="1"/>
    <col min="11" max="11" width="20.125" bestFit="1" customWidth="1"/>
  </cols>
  <sheetData>
    <row r="1" spans="1:8" ht="20.25">
      <c r="A1" s="25" t="s">
        <v>133</v>
      </c>
      <c r="B1" s="25"/>
      <c r="C1" s="25"/>
      <c r="D1" s="25"/>
      <c r="E1" s="25"/>
      <c r="F1" s="25"/>
      <c r="G1" s="25"/>
      <c r="H1" s="25"/>
    </row>
    <row r="2" spans="1:8">
      <c r="H2" s="8" t="s">
        <v>134</v>
      </c>
    </row>
    <row r="3" spans="1:8">
      <c r="A3" s="6" t="s">
        <v>276</v>
      </c>
      <c r="B3" s="6" t="s">
        <v>80</v>
      </c>
      <c r="C3" s="6" t="s">
        <v>135</v>
      </c>
      <c r="D3" s="6" t="s">
        <v>136</v>
      </c>
      <c r="E3" s="6" t="s">
        <v>103</v>
      </c>
      <c r="F3" s="6" t="s">
        <v>137</v>
      </c>
      <c r="G3" s="6" t="s">
        <v>24</v>
      </c>
      <c r="H3" s="6" t="s">
        <v>138</v>
      </c>
    </row>
    <row r="4" spans="1:8">
      <c r="A4" s="6" t="s">
        <v>139</v>
      </c>
      <c r="B4" s="6" t="s">
        <v>18</v>
      </c>
      <c r="C4" s="6" t="s">
        <v>107</v>
      </c>
      <c r="D4" s="6">
        <v>30</v>
      </c>
      <c r="E4" s="10">
        <v>4650000</v>
      </c>
      <c r="F4" s="12">
        <f>IF(C4="부장",30%,IF(C4="과장",25%,IF(C4="대리",20%,17%)))</f>
        <v>0.3</v>
      </c>
      <c r="G4" s="10">
        <f>E4*F4</f>
        <v>1395000</v>
      </c>
      <c r="H4" s="10">
        <f>E4+G4</f>
        <v>6045000</v>
      </c>
    </row>
    <row r="5" spans="1:8">
      <c r="A5" s="6" t="s">
        <v>140</v>
      </c>
      <c r="B5" s="6" t="s">
        <v>141</v>
      </c>
      <c r="C5" s="6" t="s">
        <v>94</v>
      </c>
      <c r="D5" s="6">
        <v>24</v>
      </c>
      <c r="E5" s="10">
        <v>2650000</v>
      </c>
      <c r="F5" s="12">
        <f t="shared" ref="F5:F15" si="0">IF(C5="부장",30%,IF(C5="과장",25%,IF(C5="대리",20%,17%)))</f>
        <v>0.17</v>
      </c>
      <c r="G5" s="10">
        <f t="shared" ref="G5:G15" si="1">E5*F5</f>
        <v>450500.00000000006</v>
      </c>
      <c r="H5" s="10">
        <f t="shared" ref="H5:H15" si="2">E5+G5</f>
        <v>3100500</v>
      </c>
    </row>
    <row r="6" spans="1:8">
      <c r="A6" s="6" t="s">
        <v>142</v>
      </c>
      <c r="B6" s="6" t="s">
        <v>18</v>
      </c>
      <c r="C6" s="6" t="s">
        <v>94</v>
      </c>
      <c r="D6" s="6">
        <v>19</v>
      </c>
      <c r="E6" s="10">
        <v>2650000</v>
      </c>
      <c r="F6" s="12">
        <f t="shared" si="0"/>
        <v>0.17</v>
      </c>
      <c r="G6" s="10">
        <f t="shared" si="1"/>
        <v>450500.00000000006</v>
      </c>
      <c r="H6" s="10">
        <f t="shared" si="2"/>
        <v>3100500</v>
      </c>
    </row>
    <row r="7" spans="1:8">
      <c r="A7" s="6" t="s">
        <v>143</v>
      </c>
      <c r="B7" s="6" t="s">
        <v>144</v>
      </c>
      <c r="C7" s="6" t="s">
        <v>89</v>
      </c>
      <c r="D7" s="6">
        <v>6</v>
      </c>
      <c r="E7" s="10">
        <v>3200000</v>
      </c>
      <c r="F7" s="12">
        <f t="shared" si="0"/>
        <v>0.2</v>
      </c>
      <c r="G7" s="10">
        <f t="shared" si="1"/>
        <v>640000</v>
      </c>
      <c r="H7" s="10">
        <f t="shared" si="2"/>
        <v>3840000</v>
      </c>
    </row>
    <row r="8" spans="1:8">
      <c r="A8" s="6" t="s">
        <v>145</v>
      </c>
      <c r="B8" s="6" t="s">
        <v>141</v>
      </c>
      <c r="C8" s="6" t="s">
        <v>107</v>
      </c>
      <c r="D8" s="6">
        <v>28</v>
      </c>
      <c r="E8" s="10">
        <v>4650000</v>
      </c>
      <c r="F8" s="12">
        <f t="shared" si="0"/>
        <v>0.3</v>
      </c>
      <c r="G8" s="10">
        <f t="shared" si="1"/>
        <v>1395000</v>
      </c>
      <c r="H8" s="10">
        <f t="shared" si="2"/>
        <v>6045000</v>
      </c>
    </row>
    <row r="9" spans="1:8">
      <c r="A9" s="6" t="s">
        <v>146</v>
      </c>
      <c r="B9" s="6" t="s">
        <v>18</v>
      </c>
      <c r="C9" s="6" t="s">
        <v>109</v>
      </c>
      <c r="D9" s="6">
        <v>20</v>
      </c>
      <c r="E9" s="10">
        <v>3800000</v>
      </c>
      <c r="F9" s="12">
        <f t="shared" si="0"/>
        <v>0.25</v>
      </c>
      <c r="G9" s="10">
        <f t="shared" si="1"/>
        <v>950000</v>
      </c>
      <c r="H9" s="10">
        <f t="shared" si="2"/>
        <v>4750000</v>
      </c>
    </row>
    <row r="10" spans="1:8">
      <c r="A10" s="6" t="s">
        <v>147</v>
      </c>
      <c r="B10" s="6" t="s">
        <v>144</v>
      </c>
      <c r="C10" s="6" t="s">
        <v>107</v>
      </c>
      <c r="D10" s="6">
        <v>24</v>
      </c>
      <c r="E10" s="10">
        <v>4650000</v>
      </c>
      <c r="F10" s="12">
        <f t="shared" si="0"/>
        <v>0.3</v>
      </c>
      <c r="G10" s="10">
        <f t="shared" si="1"/>
        <v>1395000</v>
      </c>
      <c r="H10" s="10">
        <f t="shared" si="2"/>
        <v>6045000</v>
      </c>
    </row>
    <row r="11" spans="1:8">
      <c r="A11" s="6" t="s">
        <v>148</v>
      </c>
      <c r="B11" s="6" t="s">
        <v>141</v>
      </c>
      <c r="C11" s="6" t="s">
        <v>89</v>
      </c>
      <c r="D11" s="6">
        <v>15</v>
      </c>
      <c r="E11" s="10">
        <v>3200000</v>
      </c>
      <c r="F11" s="12">
        <f t="shared" si="0"/>
        <v>0.2</v>
      </c>
      <c r="G11" s="10">
        <f t="shared" si="1"/>
        <v>640000</v>
      </c>
      <c r="H11" s="10">
        <f t="shared" si="2"/>
        <v>3840000</v>
      </c>
    </row>
    <row r="12" spans="1:8">
      <c r="A12" s="6" t="s">
        <v>149</v>
      </c>
      <c r="B12" s="6" t="s">
        <v>18</v>
      </c>
      <c r="C12" s="6" t="s">
        <v>89</v>
      </c>
      <c r="D12" s="6">
        <v>18</v>
      </c>
      <c r="E12" s="10">
        <v>3200000</v>
      </c>
      <c r="F12" s="12">
        <f t="shared" si="0"/>
        <v>0.2</v>
      </c>
      <c r="G12" s="10">
        <f t="shared" si="1"/>
        <v>640000</v>
      </c>
      <c r="H12" s="10">
        <f t="shared" si="2"/>
        <v>3840000</v>
      </c>
    </row>
    <row r="13" spans="1:8">
      <c r="A13" s="6" t="s">
        <v>150</v>
      </c>
      <c r="B13" s="6" t="s">
        <v>144</v>
      </c>
      <c r="C13" s="6" t="s">
        <v>109</v>
      </c>
      <c r="D13" s="6">
        <v>25</v>
      </c>
      <c r="E13" s="10">
        <v>3800000</v>
      </c>
      <c r="F13" s="12">
        <f t="shared" si="0"/>
        <v>0.25</v>
      </c>
      <c r="G13" s="10">
        <f t="shared" si="1"/>
        <v>950000</v>
      </c>
      <c r="H13" s="10">
        <f t="shared" si="2"/>
        <v>4750000</v>
      </c>
    </row>
    <row r="14" spans="1:8">
      <c r="A14" s="6" t="s">
        <v>151</v>
      </c>
      <c r="B14" s="6" t="s">
        <v>144</v>
      </c>
      <c r="C14" s="6" t="s">
        <v>94</v>
      </c>
      <c r="D14" s="6">
        <v>12</v>
      </c>
      <c r="E14" s="10">
        <v>2650000</v>
      </c>
      <c r="F14" s="12">
        <f t="shared" si="0"/>
        <v>0.17</v>
      </c>
      <c r="G14" s="10">
        <f t="shared" si="1"/>
        <v>450500.00000000006</v>
      </c>
      <c r="H14" s="10">
        <f t="shared" si="2"/>
        <v>3100500</v>
      </c>
    </row>
    <row r="15" spans="1:8">
      <c r="A15" s="6" t="s">
        <v>152</v>
      </c>
      <c r="B15" s="6" t="s">
        <v>141</v>
      </c>
      <c r="C15" s="6" t="s">
        <v>109</v>
      </c>
      <c r="D15" s="6">
        <v>10</v>
      </c>
      <c r="E15" s="10">
        <v>3800000</v>
      </c>
      <c r="F15" s="12">
        <f t="shared" si="0"/>
        <v>0.25</v>
      </c>
      <c r="G15" s="10">
        <f t="shared" si="1"/>
        <v>950000</v>
      </c>
      <c r="H15" s="10">
        <f t="shared" si="2"/>
        <v>4750000</v>
      </c>
    </row>
    <row r="17" spans="1:7">
      <c r="A17" s="20" t="s">
        <v>22</v>
      </c>
      <c r="B17" t="s">
        <v>273</v>
      </c>
    </row>
    <row r="19" spans="1:7">
      <c r="C19" s="20" t="s">
        <v>135</v>
      </c>
    </row>
    <row r="20" spans="1:7">
      <c r="A20" s="20" t="s">
        <v>80</v>
      </c>
      <c r="B20" s="20" t="s">
        <v>277</v>
      </c>
      <c r="C20" t="s">
        <v>109</v>
      </c>
      <c r="D20" t="s">
        <v>89</v>
      </c>
      <c r="E20" t="s">
        <v>107</v>
      </c>
      <c r="F20" t="s">
        <v>94</v>
      </c>
      <c r="G20" t="s">
        <v>268</v>
      </c>
    </row>
    <row r="21" spans="1:7">
      <c r="A21" t="s">
        <v>18</v>
      </c>
      <c r="C21" s="21"/>
      <c r="D21" s="21"/>
      <c r="E21" s="21"/>
      <c r="F21" s="21"/>
      <c r="G21" s="21"/>
    </row>
    <row r="22" spans="1:7">
      <c r="B22" t="s">
        <v>274</v>
      </c>
      <c r="C22" s="21">
        <v>3800000</v>
      </c>
      <c r="D22" s="21">
        <v>3200000</v>
      </c>
      <c r="E22" s="21">
        <v>4650000</v>
      </c>
      <c r="F22" s="21">
        <v>2650000</v>
      </c>
      <c r="G22" s="21">
        <v>3575000</v>
      </c>
    </row>
    <row r="23" spans="1:7">
      <c r="B23" t="s">
        <v>275</v>
      </c>
      <c r="C23" s="21">
        <v>4750000</v>
      </c>
      <c r="D23" s="21">
        <v>3840000</v>
      </c>
      <c r="E23" s="21">
        <v>6045000</v>
      </c>
      <c r="F23" s="21">
        <v>3100500</v>
      </c>
      <c r="G23" s="21">
        <v>3100500</v>
      </c>
    </row>
    <row r="24" spans="1:7">
      <c r="A24" t="s">
        <v>144</v>
      </c>
      <c r="C24" s="21"/>
      <c r="D24" s="21"/>
      <c r="E24" s="21"/>
      <c r="F24" s="21"/>
      <c r="G24" s="21"/>
    </row>
    <row r="25" spans="1:7">
      <c r="B25" t="s">
        <v>274</v>
      </c>
      <c r="C25" s="21">
        <v>3800000</v>
      </c>
      <c r="D25" s="21">
        <v>3200000</v>
      </c>
      <c r="E25" s="21">
        <v>4650000</v>
      </c>
      <c r="F25" s="21">
        <v>2650000</v>
      </c>
      <c r="G25" s="21">
        <v>3575000</v>
      </c>
    </row>
    <row r="26" spans="1:7">
      <c r="B26" t="s">
        <v>275</v>
      </c>
      <c r="C26" s="21">
        <v>4750000</v>
      </c>
      <c r="D26" s="21">
        <v>3840000</v>
      </c>
      <c r="E26" s="21">
        <v>6045000</v>
      </c>
      <c r="F26" s="21">
        <v>3100500</v>
      </c>
      <c r="G26" s="21">
        <v>3100500</v>
      </c>
    </row>
    <row r="27" spans="1:7">
      <c r="A27" t="s">
        <v>141</v>
      </c>
      <c r="C27" s="21"/>
      <c r="D27" s="21"/>
      <c r="E27" s="21"/>
      <c r="F27" s="21"/>
      <c r="G27" s="21"/>
    </row>
    <row r="28" spans="1:7">
      <c r="B28" t="s">
        <v>274</v>
      </c>
      <c r="C28" s="21">
        <v>3800000</v>
      </c>
      <c r="D28" s="21">
        <v>3200000</v>
      </c>
      <c r="E28" s="21">
        <v>4650000</v>
      </c>
      <c r="F28" s="21">
        <v>2650000</v>
      </c>
      <c r="G28" s="21">
        <v>3575000</v>
      </c>
    </row>
    <row r="29" spans="1:7">
      <c r="B29" t="s">
        <v>275</v>
      </c>
      <c r="C29" s="21">
        <v>4750000</v>
      </c>
      <c r="D29" s="21">
        <v>3840000</v>
      </c>
      <c r="E29" s="21">
        <v>6045000</v>
      </c>
      <c r="F29" s="21">
        <v>3100500</v>
      </c>
      <c r="G29" s="21">
        <v>3100500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7"/>
  <dimension ref="A1:G13"/>
  <sheetViews>
    <sheetView workbookViewId="0">
      <selection activeCell="M11" sqref="M11"/>
    </sheetView>
  </sheetViews>
  <sheetFormatPr defaultRowHeight="16.5"/>
  <cols>
    <col min="2" max="2" width="11" bestFit="1" customWidth="1"/>
    <col min="3" max="3" width="9.25" bestFit="1" customWidth="1"/>
    <col min="7" max="7" width="9.125" customWidth="1"/>
  </cols>
  <sheetData>
    <row r="1" spans="1:7" ht="20.25">
      <c r="A1" s="25" t="s">
        <v>153</v>
      </c>
      <c r="B1" s="25"/>
      <c r="C1" s="25"/>
      <c r="D1" s="25"/>
      <c r="E1" s="25"/>
      <c r="F1" s="25"/>
      <c r="G1" s="25"/>
    </row>
    <row r="3" spans="1:7">
      <c r="A3" s="22" t="s">
        <v>154</v>
      </c>
      <c r="B3" s="23" t="s">
        <v>40</v>
      </c>
      <c r="C3" s="23" t="s">
        <v>155</v>
      </c>
      <c r="D3" s="23" t="s">
        <v>156</v>
      </c>
      <c r="E3" s="23" t="s">
        <v>60</v>
      </c>
      <c r="F3" s="23" t="s">
        <v>157</v>
      </c>
      <c r="G3" s="23" t="s">
        <v>42</v>
      </c>
    </row>
    <row r="4" spans="1:7">
      <c r="A4" s="6" t="s">
        <v>158</v>
      </c>
      <c r="B4" s="6" t="s">
        <v>159</v>
      </c>
      <c r="C4" s="6" t="s">
        <v>160</v>
      </c>
      <c r="D4" s="6" t="s">
        <v>161</v>
      </c>
      <c r="E4" s="6">
        <v>30</v>
      </c>
      <c r="F4" s="10">
        <v>10000</v>
      </c>
      <c r="G4" s="10">
        <f>E4*F4</f>
        <v>300000</v>
      </c>
    </row>
    <row r="5" spans="1:7">
      <c r="A5" s="6" t="s">
        <v>162</v>
      </c>
      <c r="B5" s="6" t="s">
        <v>180</v>
      </c>
      <c r="C5" s="6" t="s">
        <v>181</v>
      </c>
      <c r="D5" s="6" t="s">
        <v>163</v>
      </c>
      <c r="E5" s="6">
        <v>15</v>
      </c>
      <c r="F5" s="10">
        <v>50000</v>
      </c>
      <c r="G5" s="10">
        <f t="shared" ref="G5:G13" si="0">E5*F5</f>
        <v>750000</v>
      </c>
    </row>
    <row r="6" spans="1:7">
      <c r="A6" s="6" t="s">
        <v>164</v>
      </c>
      <c r="B6" s="6" t="s">
        <v>165</v>
      </c>
      <c r="C6" s="6" t="s">
        <v>166</v>
      </c>
      <c r="D6" s="6" t="s">
        <v>167</v>
      </c>
      <c r="E6" s="6">
        <v>20</v>
      </c>
      <c r="F6" s="10">
        <v>2500</v>
      </c>
      <c r="G6" s="10">
        <f t="shared" si="0"/>
        <v>50000</v>
      </c>
    </row>
    <row r="7" spans="1:7">
      <c r="A7" s="6" t="s">
        <v>168</v>
      </c>
      <c r="B7" s="6" t="s">
        <v>169</v>
      </c>
      <c r="C7" s="6" t="s">
        <v>170</v>
      </c>
      <c r="D7" s="6" t="s">
        <v>161</v>
      </c>
      <c r="E7" s="6">
        <v>50</v>
      </c>
      <c r="F7" s="10">
        <v>15000</v>
      </c>
      <c r="G7" s="10">
        <f t="shared" si="0"/>
        <v>750000</v>
      </c>
    </row>
    <row r="8" spans="1:7">
      <c r="A8" s="6" t="s">
        <v>164</v>
      </c>
      <c r="B8" s="6" t="s">
        <v>0</v>
      </c>
      <c r="C8" s="6" t="s">
        <v>171</v>
      </c>
      <c r="D8" s="6" t="s">
        <v>167</v>
      </c>
      <c r="E8" s="6">
        <v>20</v>
      </c>
      <c r="F8" s="10">
        <v>2500</v>
      </c>
      <c r="G8" s="10">
        <f t="shared" si="0"/>
        <v>50000</v>
      </c>
    </row>
    <row r="9" spans="1:7">
      <c r="A9" s="6" t="s">
        <v>172</v>
      </c>
      <c r="B9" s="6" t="s">
        <v>1</v>
      </c>
      <c r="C9" s="6" t="s">
        <v>182</v>
      </c>
      <c r="D9" s="6" t="s">
        <v>163</v>
      </c>
      <c r="E9" s="6">
        <v>20</v>
      </c>
      <c r="F9" s="10">
        <v>30000</v>
      </c>
      <c r="G9" s="10">
        <f t="shared" si="0"/>
        <v>600000</v>
      </c>
    </row>
    <row r="10" spans="1:7">
      <c r="A10" s="6" t="s">
        <v>173</v>
      </c>
      <c r="B10" s="6" t="s">
        <v>3</v>
      </c>
      <c r="C10" s="6" t="s">
        <v>183</v>
      </c>
      <c r="D10" s="6" t="s">
        <v>167</v>
      </c>
      <c r="E10" s="6">
        <v>20</v>
      </c>
      <c r="F10" s="10">
        <v>3000</v>
      </c>
      <c r="G10" s="10">
        <f t="shared" si="0"/>
        <v>60000</v>
      </c>
    </row>
    <row r="11" spans="1:7">
      <c r="A11" s="6" t="s">
        <v>174</v>
      </c>
      <c r="B11" s="6" t="s">
        <v>184</v>
      </c>
      <c r="C11" s="6" t="s">
        <v>185</v>
      </c>
      <c r="D11" s="6" t="s">
        <v>175</v>
      </c>
      <c r="E11" s="6">
        <v>200</v>
      </c>
      <c r="F11" s="10">
        <v>2000</v>
      </c>
      <c r="G11" s="10">
        <f t="shared" si="0"/>
        <v>400000</v>
      </c>
    </row>
    <row r="12" spans="1:7">
      <c r="A12" s="6" t="s">
        <v>176</v>
      </c>
      <c r="B12" s="6" t="s">
        <v>186</v>
      </c>
      <c r="C12" s="6" t="s">
        <v>187</v>
      </c>
      <c r="D12" s="6" t="s">
        <v>161</v>
      </c>
      <c r="E12" s="6">
        <v>10</v>
      </c>
      <c r="F12" s="10">
        <v>3000</v>
      </c>
      <c r="G12" s="10">
        <f t="shared" si="0"/>
        <v>30000</v>
      </c>
    </row>
    <row r="13" spans="1:7">
      <c r="A13" s="6" t="s">
        <v>177</v>
      </c>
      <c r="B13" s="6" t="s">
        <v>178</v>
      </c>
      <c r="C13" s="6" t="s">
        <v>179</v>
      </c>
      <c r="D13" s="6" t="s">
        <v>163</v>
      </c>
      <c r="E13" s="6">
        <v>10</v>
      </c>
      <c r="F13" s="10">
        <v>2000</v>
      </c>
      <c r="G13" s="10">
        <f t="shared" si="0"/>
        <v>20000</v>
      </c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금액">
                <anchor moveWithCells="1" sizeWithCells="1">
                  <from>
                    <xdr:col>1</xdr:col>
                    <xdr:colOff>9525</xdr:colOff>
                    <xdr:row>14</xdr:row>
                    <xdr:rowOff>47625</xdr:rowOff>
                  </from>
                  <to>
                    <xdr:col>3</xdr:col>
                    <xdr:colOff>600075</xdr:colOff>
                    <xdr:row>15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8"/>
  <dimension ref="A1:G10"/>
  <sheetViews>
    <sheetView workbookViewId="0">
      <selection activeCell="J12" sqref="J12"/>
    </sheetView>
  </sheetViews>
  <sheetFormatPr defaultRowHeight="16.5"/>
  <sheetData>
    <row r="1" spans="1:7" ht="20.25">
      <c r="A1" s="25" t="s">
        <v>188</v>
      </c>
      <c r="B1" s="25"/>
      <c r="C1" s="25"/>
      <c r="D1" s="25"/>
      <c r="E1" s="25"/>
      <c r="F1" s="25"/>
      <c r="G1" s="25"/>
    </row>
    <row r="3" spans="1:7">
      <c r="A3" s="6" t="s">
        <v>189</v>
      </c>
      <c r="B3" s="6" t="s">
        <v>22</v>
      </c>
      <c r="C3" s="6" t="s">
        <v>190</v>
      </c>
      <c r="D3" s="6" t="s">
        <v>191</v>
      </c>
      <c r="E3" s="6" t="s">
        <v>192</v>
      </c>
      <c r="F3" s="6" t="s">
        <v>193</v>
      </c>
      <c r="G3" s="6" t="s">
        <v>194</v>
      </c>
    </row>
    <row r="4" spans="1:7">
      <c r="A4" s="6" t="s">
        <v>195</v>
      </c>
      <c r="B4" s="6" t="s">
        <v>196</v>
      </c>
      <c r="C4" s="6" t="s">
        <v>197</v>
      </c>
      <c r="D4" s="6">
        <v>720</v>
      </c>
      <c r="E4" s="6">
        <v>498</v>
      </c>
      <c r="F4" s="6">
        <v>3.41</v>
      </c>
      <c r="G4" s="6">
        <v>860</v>
      </c>
    </row>
    <row r="5" spans="1:7">
      <c r="A5" s="6" t="s">
        <v>198</v>
      </c>
      <c r="B5" s="6" t="s">
        <v>199</v>
      </c>
      <c r="C5" s="6" t="s">
        <v>200</v>
      </c>
      <c r="D5" s="6">
        <v>710</v>
      </c>
      <c r="E5" s="6">
        <v>475</v>
      </c>
      <c r="F5" s="6">
        <v>3.43</v>
      </c>
      <c r="G5" s="6">
        <v>910</v>
      </c>
    </row>
    <row r="6" spans="1:7">
      <c r="A6" s="6" t="s">
        <v>201</v>
      </c>
      <c r="B6" s="6" t="s">
        <v>202</v>
      </c>
      <c r="C6" s="6" t="s">
        <v>200</v>
      </c>
      <c r="D6" s="6">
        <v>840</v>
      </c>
      <c r="E6" s="6">
        <v>556</v>
      </c>
      <c r="F6" s="6">
        <v>2.94</v>
      </c>
      <c r="G6" s="6">
        <v>980</v>
      </c>
    </row>
    <row r="7" spans="1:7">
      <c r="A7" s="6" t="s">
        <v>203</v>
      </c>
      <c r="B7" s="6" t="s">
        <v>204</v>
      </c>
      <c r="C7" s="6" t="s">
        <v>200</v>
      </c>
      <c r="D7" s="6">
        <v>775</v>
      </c>
      <c r="E7" s="6">
        <v>510</v>
      </c>
      <c r="F7" s="6">
        <v>3.49</v>
      </c>
      <c r="G7" s="6">
        <v>890</v>
      </c>
    </row>
    <row r="8" spans="1:7">
      <c r="A8" s="6" t="s">
        <v>205</v>
      </c>
      <c r="B8" s="6" t="s">
        <v>206</v>
      </c>
      <c r="C8" s="6" t="s">
        <v>200</v>
      </c>
      <c r="D8" s="6">
        <v>765</v>
      </c>
      <c r="E8" s="6">
        <v>499</v>
      </c>
      <c r="F8" s="6">
        <v>3.9</v>
      </c>
      <c r="G8" s="6">
        <v>780</v>
      </c>
    </row>
    <row r="9" spans="1:7">
      <c r="A9" s="6" t="s">
        <v>207</v>
      </c>
      <c r="B9" s="6" t="s">
        <v>208</v>
      </c>
      <c r="C9" s="6" t="s">
        <v>197</v>
      </c>
      <c r="D9" s="6">
        <v>665</v>
      </c>
      <c r="E9" s="6">
        <v>412</v>
      </c>
      <c r="F9" s="6">
        <v>3.63</v>
      </c>
      <c r="G9" s="6">
        <v>910</v>
      </c>
    </row>
    <row r="10" spans="1:7">
      <c r="A10" s="6" t="s">
        <v>209</v>
      </c>
      <c r="B10" s="6" t="s">
        <v>210</v>
      </c>
      <c r="C10" s="6" t="s">
        <v>197</v>
      </c>
      <c r="D10" s="6">
        <v>875</v>
      </c>
      <c r="E10" s="6">
        <v>624</v>
      </c>
      <c r="F10" s="6">
        <v>3.52</v>
      </c>
      <c r="G10" s="6">
        <v>810</v>
      </c>
    </row>
  </sheetData>
  <mergeCells count="1">
    <mergeCell ref="A1:G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진병현</cp:lastModifiedBy>
  <dcterms:created xsi:type="dcterms:W3CDTF">2023-04-27T08:01:32Z</dcterms:created>
  <dcterms:modified xsi:type="dcterms:W3CDTF">2025-08-01T17:19:43Z</dcterms:modified>
</cp:coreProperties>
</file>