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04 실전모의고사\"/>
    </mc:Choice>
  </mc:AlternateContent>
  <xr:revisionPtr revIDLastSave="0" documentId="13_ncr:1_{14F1112A-F111-4589-8F7C-03EACDEE99B7}" xr6:coauthVersionLast="47" xr6:coauthVersionMax="47" xr10:uidLastSave="{00000000-0000-0000-0000-000000000000}"/>
  <bookViews>
    <workbookView xWindow="-120" yWindow="-120" windowWidth="20730" windowHeight="11160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4" l="1"/>
  <c r="M16" i="4"/>
  <c r="M17" i="4"/>
  <c r="M18" i="4"/>
  <c r="M19" i="4"/>
  <c r="M15" i="4"/>
  <c r="E23" i="4"/>
  <c r="L8" i="4"/>
  <c r="D4" i="4"/>
  <c r="D5" i="4"/>
  <c r="D6" i="4"/>
  <c r="D7" i="4"/>
  <c r="D8" i="4"/>
  <c r="D9" i="4"/>
  <c r="D10" i="4"/>
  <c r="D11" i="4"/>
  <c r="D3" i="4"/>
  <c r="H20" i="5"/>
  <c r="H17" i="5"/>
  <c r="H14" i="5"/>
  <c r="H12" i="5"/>
  <c r="H8" i="5"/>
  <c r="H6" i="5"/>
  <c r="H22" i="5" s="1"/>
  <c r="F21" i="5"/>
  <c r="F15" i="5"/>
  <c r="F9" i="5"/>
  <c r="F23" i="5" s="1"/>
  <c r="E10" i="7"/>
  <c r="F10" i="7"/>
  <c r="G10" i="7"/>
  <c r="D10" i="7"/>
  <c r="D5" i="8"/>
  <c r="D6" i="8"/>
  <c r="D7" i="8"/>
  <c r="D8" i="8"/>
  <c r="D4" i="8"/>
  <c r="J12" i="6"/>
  <c r="K12" i="6"/>
  <c r="I12" i="6"/>
  <c r="C12" i="6"/>
  <c r="D12" i="6"/>
  <c r="B12" i="6"/>
  <c r="F4" i="6"/>
  <c r="F5" i="6"/>
  <c r="F6" i="6"/>
  <c r="F7" i="6"/>
  <c r="F8" i="6"/>
  <c r="F9" i="6"/>
  <c r="F10" i="6"/>
  <c r="F11" i="6"/>
  <c r="F3" i="6"/>
</calcChain>
</file>

<file path=xl/sharedStrings.xml><?xml version="1.0" encoding="utf-8"?>
<sst xmlns="http://schemas.openxmlformats.org/spreadsheetml/2006/main" count="320" uniqueCount="236">
  <si>
    <t>우리상사의 직원현황</t>
    <phoneticPr fontId="1" type="noConversion"/>
  </si>
  <si>
    <t>품목</t>
  </si>
  <si>
    <t>수량</t>
  </si>
  <si>
    <t>[표2]</t>
  </si>
  <si>
    <t>판매 현황</t>
  </si>
  <si>
    <t>고객번호</t>
  </si>
  <si>
    <t>판매가</t>
  </si>
  <si>
    <t>매입수량</t>
  </si>
  <si>
    <t>매입처</t>
  </si>
  <si>
    <t>A-30101</t>
  </si>
  <si>
    <t>현대상사</t>
  </si>
  <si>
    <t>A-30102</t>
  </si>
  <si>
    <t>대림상사</t>
  </si>
  <si>
    <t>A-30103</t>
  </si>
  <si>
    <t>동아상사</t>
  </si>
  <si>
    <t>A-30104</t>
  </si>
  <si>
    <t>삼성상사</t>
  </si>
  <si>
    <t>B-22100</t>
  </si>
  <si>
    <t>B-22101</t>
  </si>
  <si>
    <t>B-22102</t>
  </si>
  <si>
    <t>B-22103</t>
  </si>
  <si>
    <t>C-34001</t>
  </si>
  <si>
    <t>&lt;조건&gt;</t>
    <phoneticPr fontId="1" type="noConversion"/>
  </si>
  <si>
    <t>삼성-대림 수량 차이</t>
    <phoneticPr fontId="1" type="noConversion"/>
  </si>
  <si>
    <t>[표3]</t>
  </si>
  <si>
    <t>생산 현황</t>
  </si>
  <si>
    <t>공장</t>
  </si>
  <si>
    <t>1월</t>
  </si>
  <si>
    <t>2월</t>
  </si>
  <si>
    <t>3월</t>
  </si>
  <si>
    <t>총생산량</t>
  </si>
  <si>
    <t>1공장</t>
  </si>
  <si>
    <t>2공장</t>
  </si>
  <si>
    <t>3공장</t>
  </si>
  <si>
    <t>4공장</t>
  </si>
  <si>
    <t>5공장</t>
  </si>
  <si>
    <t>6공장</t>
  </si>
  <si>
    <t>7공장</t>
  </si>
  <si>
    <t>8공장</t>
  </si>
  <si>
    <t>생산량이 가장 많은 공장</t>
  </si>
  <si>
    <t xml:space="preserve">[표4] </t>
  </si>
  <si>
    <t>엑스트라 출연일지</t>
  </si>
  <si>
    <t>이름</t>
  </si>
  <si>
    <t>문제1</t>
  </si>
  <si>
    <t>문제2</t>
  </si>
  <si>
    <t>문제3</t>
  </si>
  <si>
    <t>문제4</t>
  </si>
  <si>
    <t>문제5</t>
  </si>
  <si>
    <t>점수</t>
  </si>
  <si>
    <t>이상철</t>
  </si>
  <si>
    <t>○</t>
  </si>
  <si>
    <t>김훈영</t>
  </si>
  <si>
    <t>한철진</t>
  </si>
  <si>
    <t>이방자</t>
  </si>
  <si>
    <t>김용인</t>
  </si>
  <si>
    <t>[표5]</t>
  </si>
  <si>
    <t>1사분기 영업 실적</t>
  </si>
  <si>
    <t>사번</t>
  </si>
  <si>
    <t>부서</t>
  </si>
  <si>
    <t>김사원</t>
  </si>
  <si>
    <t>영업2부</t>
  </si>
  <si>
    <t>김흥부</t>
  </si>
  <si>
    <t>노지심</t>
  </si>
  <si>
    <t>영업1부</t>
  </si>
  <si>
    <t>송치윤</t>
  </si>
  <si>
    <t>영업4부</t>
  </si>
  <si>
    <t>이관우</t>
  </si>
  <si>
    <t>영업3부</t>
  </si>
  <si>
    <t>이봉주</t>
  </si>
  <si>
    <t>이수진</t>
  </si>
  <si>
    <t>표준편차</t>
    <phoneticPr fontId="1" type="noConversion"/>
  </si>
  <si>
    <t>상반기 대리점별 판매현황</t>
  </si>
  <si>
    <t>지역</t>
  </si>
  <si>
    <t>상점명</t>
  </si>
  <si>
    <t>계획수량</t>
  </si>
  <si>
    <t>판매수량</t>
  </si>
  <si>
    <t>실적율</t>
  </si>
  <si>
    <t>실적증감</t>
  </si>
  <si>
    <t>성북</t>
  </si>
  <si>
    <t>한신</t>
  </si>
  <si>
    <t>고려</t>
  </si>
  <si>
    <t>영광</t>
  </si>
  <si>
    <t>강북</t>
  </si>
  <si>
    <t>부광</t>
  </si>
  <si>
    <t>다솔</t>
  </si>
  <si>
    <t>현대</t>
  </si>
  <si>
    <t>강남</t>
  </si>
  <si>
    <t>알뜰</t>
  </si>
  <si>
    <t>성심</t>
  </si>
  <si>
    <t>한국</t>
  </si>
  <si>
    <t>월드 스포츠 클럽 청구내역</t>
    <phoneticPr fontId="1" type="noConversion"/>
  </si>
  <si>
    <t>회원이름</t>
  </si>
  <si>
    <t>회원등급</t>
  </si>
  <si>
    <t>운동명</t>
  </si>
  <si>
    <t>사용시간</t>
  </si>
  <si>
    <t>할인시간</t>
  </si>
  <si>
    <t>사용요금</t>
  </si>
  <si>
    <t>레슨비용</t>
  </si>
  <si>
    <t>청구액</t>
  </si>
  <si>
    <t>박종수</t>
  </si>
  <si>
    <t>정회원</t>
  </si>
  <si>
    <t>수영</t>
  </si>
  <si>
    <t>최용준</t>
  </si>
  <si>
    <t>헬스</t>
  </si>
  <si>
    <t>강대수</t>
  </si>
  <si>
    <t>준회원</t>
  </si>
  <si>
    <t>스쿼시</t>
  </si>
  <si>
    <t>추인혜</t>
  </si>
  <si>
    <t>비회원</t>
  </si>
  <si>
    <t>지석영</t>
  </si>
  <si>
    <t>이상호</t>
  </si>
  <si>
    <t>표인종</t>
  </si>
  <si>
    <t>장은지</t>
  </si>
  <si>
    <t>곽인정</t>
  </si>
  <si>
    <t>합계</t>
  </si>
  <si>
    <t>1학기 성적 평가</t>
    <phoneticPr fontId="1" type="noConversion"/>
  </si>
  <si>
    <t>2학기 성적 평가</t>
    <phoneticPr fontId="1" type="noConversion"/>
  </si>
  <si>
    <t>성명</t>
  </si>
  <si>
    <t>필기</t>
  </si>
  <si>
    <t>실기</t>
  </si>
  <si>
    <t>봉사</t>
  </si>
  <si>
    <t>평균</t>
  </si>
  <si>
    <t>순위</t>
  </si>
  <si>
    <t>김정진</t>
  </si>
  <si>
    <t>허지혜</t>
  </si>
  <si>
    <t>한구연</t>
  </si>
  <si>
    <t>사두리</t>
  </si>
  <si>
    <t>송유진</t>
  </si>
  <si>
    <t>도지원</t>
  </si>
  <si>
    <t>원형진</t>
  </si>
  <si>
    <t>추나혜</t>
  </si>
  <si>
    <t>구진혜</t>
  </si>
  <si>
    <t>전체 평가</t>
    <phoneticPr fontId="1" type="noConversion"/>
  </si>
  <si>
    <t>필기</t>
    <phoneticPr fontId="1" type="noConversion"/>
  </si>
  <si>
    <t>실기</t>
    <phoneticPr fontId="1" type="noConversion"/>
  </si>
  <si>
    <t>3월 주문내역</t>
    <phoneticPr fontId="1" type="noConversion"/>
  </si>
  <si>
    <t>단위명</t>
  </si>
  <si>
    <t>표시단위</t>
  </si>
  <si>
    <t>단가($)</t>
  </si>
  <si>
    <t>주문액($)</t>
  </si>
  <si>
    <t>주문액(\)</t>
  </si>
  <si>
    <t>우유</t>
  </si>
  <si>
    <t>갤런</t>
  </si>
  <si>
    <t>gal</t>
  </si>
  <si>
    <t>항료</t>
  </si>
  <si>
    <t>온스</t>
  </si>
  <si>
    <t>oz</t>
  </si>
  <si>
    <t>휘발유</t>
  </si>
  <si>
    <t>소다</t>
  </si>
  <si>
    <t>쿼트</t>
  </si>
  <si>
    <t>quart</t>
  </si>
  <si>
    <t>브레이크오일</t>
  </si>
  <si>
    <t>파인트</t>
  </si>
  <si>
    <t>pint</t>
  </si>
  <si>
    <t>맥주</t>
  </si>
  <si>
    <t>케그</t>
  </si>
  <si>
    <t>keg</t>
  </si>
  <si>
    <t>평균</t>
    <phoneticPr fontId="1" type="noConversion"/>
  </si>
  <si>
    <t>자원별 목재수급 현황</t>
    <phoneticPr fontId="1" type="noConversion"/>
  </si>
  <si>
    <t>연도별 자급률</t>
    <phoneticPr fontId="1" type="noConversion"/>
  </si>
  <si>
    <t>연도</t>
  </si>
  <si>
    <t>내재</t>
  </si>
  <si>
    <t>외재</t>
  </si>
  <si>
    <t>폐재</t>
  </si>
  <si>
    <t>자급률</t>
  </si>
  <si>
    <t>주식 투자 현황</t>
    <phoneticPr fontId="1" type="noConversion"/>
  </si>
  <si>
    <t>2019년</t>
    <phoneticPr fontId="1" type="noConversion"/>
  </si>
  <si>
    <t>2020년</t>
    <phoneticPr fontId="1" type="noConversion"/>
  </si>
  <si>
    <t>2021년</t>
    <phoneticPr fontId="1" type="noConversion"/>
  </si>
  <si>
    <t>2022년</t>
    <phoneticPr fontId="1" type="noConversion"/>
  </si>
  <si>
    <t>2023년</t>
    <phoneticPr fontId="1" type="noConversion"/>
  </si>
  <si>
    <t>[표1]</t>
    <phoneticPr fontId="1" type="noConversion"/>
  </si>
  <si>
    <t>예약 현황</t>
    <phoneticPr fontId="1" type="noConversion"/>
  </si>
  <si>
    <t>예약자</t>
    <phoneticPr fontId="1" type="noConversion"/>
  </si>
  <si>
    <t>예약일자</t>
    <phoneticPr fontId="1" type="noConversion"/>
  </si>
  <si>
    <t>예약인원</t>
    <phoneticPr fontId="1" type="noConversion"/>
  </si>
  <si>
    <t>할인여부</t>
    <phoneticPr fontId="1" type="noConversion"/>
  </si>
  <si>
    <t>강수지</t>
    <phoneticPr fontId="1" type="noConversion"/>
  </si>
  <si>
    <t>심동준</t>
    <phoneticPr fontId="1" type="noConversion"/>
  </si>
  <si>
    <t>김성신</t>
    <phoneticPr fontId="1" type="noConversion"/>
  </si>
  <si>
    <t>노경호</t>
    <phoneticPr fontId="1" type="noConversion"/>
  </si>
  <si>
    <t>김홍민</t>
    <phoneticPr fontId="1" type="noConversion"/>
  </si>
  <si>
    <t>전계권</t>
    <phoneticPr fontId="1" type="noConversion"/>
  </si>
  <si>
    <t>이진주</t>
    <phoneticPr fontId="1" type="noConversion"/>
  </si>
  <si>
    <t>한효진</t>
    <phoneticPr fontId="1" type="noConversion"/>
  </si>
  <si>
    <t>변성수</t>
    <phoneticPr fontId="1" type="noConversion"/>
  </si>
  <si>
    <t>수영 평균</t>
  </si>
  <si>
    <t>스쿼시 평균</t>
  </si>
  <si>
    <t>헬스 평균</t>
  </si>
  <si>
    <t>전체 평균</t>
  </si>
  <si>
    <t xml:space="preserve"> - </t>
  </si>
  <si>
    <t>정회원 요약</t>
  </si>
  <si>
    <t>준회원 요약</t>
  </si>
  <si>
    <t>비회원 요약</t>
  </si>
  <si>
    <t>총합계</t>
  </si>
  <si>
    <t>종목</t>
  </si>
  <si>
    <t>주식량</t>
  </si>
  <si>
    <t>매수가</t>
  </si>
  <si>
    <t>매도가</t>
  </si>
  <si>
    <t>매수총액</t>
  </si>
  <si>
    <t>매도총액</t>
  </si>
  <si>
    <t>동문화재</t>
  </si>
  <si>
    <t>튼튼산업</t>
  </si>
  <si>
    <t>제이은행</t>
  </si>
  <si>
    <t>남영유업</t>
  </si>
  <si>
    <t>유성전자</t>
  </si>
  <si>
    <t>대청증권</t>
  </si>
  <si>
    <t>진영산업</t>
  </si>
  <si>
    <t>매입처</t>
    <phoneticPr fontId="1" type="noConversion"/>
  </si>
  <si>
    <t>삼성상사</t>
    <phoneticPr fontId="1" type="noConversion"/>
  </si>
  <si>
    <t>대림상사</t>
    <phoneticPr fontId="1" type="noConversion"/>
  </si>
  <si>
    <t>직원코드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</si>
  <si>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</si>
  <si>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</si>
  <si>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</si>
  <si>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입사년도</t>
    <phoneticPr fontId="1" type="noConversion"/>
  </si>
  <si>
    <t>300-$-kr</t>
    <phoneticPr fontId="1" type="noConversion"/>
  </si>
  <si>
    <t>301-$-kr</t>
    <phoneticPr fontId="1" type="noConversion"/>
  </si>
  <si>
    <t>302-$-kr</t>
    <phoneticPr fontId="1" type="noConversion"/>
  </si>
  <si>
    <t>#800-KIM</t>
    <phoneticPr fontId="1" type="noConversion"/>
  </si>
  <si>
    <t>#801-KIM</t>
  </si>
  <si>
    <t>#802-KIM</t>
  </si>
  <si>
    <t>KIM-&amp;33</t>
    <phoneticPr fontId="1" type="noConversion"/>
  </si>
  <si>
    <t>김명식</t>
    <phoneticPr fontId="1" type="noConversion"/>
  </si>
  <si>
    <t>박신아</t>
    <phoneticPr fontId="1" type="noConversion"/>
  </si>
  <si>
    <t>김철호</t>
    <phoneticPr fontId="1" type="noConversion"/>
  </si>
  <si>
    <t>서진혁</t>
    <phoneticPr fontId="1" type="noConversion"/>
  </si>
  <si>
    <t>김혜진</t>
    <phoneticPr fontId="1" type="noConversion"/>
  </si>
  <si>
    <t>이면철</t>
    <phoneticPr fontId="1" type="noConversion"/>
  </si>
  <si>
    <t>강진성</t>
    <phoneticPr fontId="1" type="noConversion"/>
  </si>
  <si>
    <t>영업부</t>
    <phoneticPr fontId="1" type="noConversion"/>
  </si>
  <si>
    <t>관리부</t>
    <phoneticPr fontId="1" type="noConversion"/>
  </si>
  <si>
    <t>자재부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</si>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</sst>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#,##0_);\(#,##0\)"/>
    <numFmt numFmtId="178" formatCode="#,##0_ "/>
    <numFmt numFmtId="180" formatCode="dd&quot;일&quot;\(aaaa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3" borderId="1" xfId="2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0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41" fontId="0" fillId="0" borderId="13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9" fontId="0" fillId="0" borderId="1" xfId="3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9" fontId="0" fillId="0" borderId="8" xfId="3" applyFont="1" applyBorder="1">
      <alignment vertical="center"/>
    </xf>
    <xf numFmtId="176" fontId="0" fillId="0" borderId="8" xfId="0" applyNumberFormat="1" applyBorder="1">
      <alignment vertical="center"/>
    </xf>
    <xf numFmtId="0" fontId="9" fillId="4" borderId="14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</cellXfs>
  <cellStyles count="4">
    <cellStyle name="강조색2" xfId="2" builtinId="33"/>
    <cellStyle name="백분율" xfId="3" builtinId="5"/>
    <cellStyle name="쉼표 [0]" xfId="1" builtinId="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차트작업!$F$2</c:f>
          <c:strCache>
            <c:ptCount val="1"/>
            <c:pt idx="0">
              <c:v>연도별 자급률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돋움" panose="020B0600000101010101" pitchFamily="50" charset="-127"/>
              <a:ea typeface="돋움" panose="020B0600000101010101" pitchFamily="50" charset="-127"/>
              <a:cs typeface="+mn-cs"/>
            </a:defRPr>
          </a:pPr>
          <a:endParaRPr lang="ko-KR"/>
        </a:p>
      </c:txPr>
    </c:title>
    <c:autoTitleDeleted val="0"/>
    <c:view3D>
      <c:rotX val="2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8CD-4C9D-BBA8-CDC990A91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8CD-4C9D-BBA8-CDC990A91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8CD-4C9D-BBA8-CDC990A919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8CD-4C9D-BBA8-CDC990A91956}"/>
              </c:ext>
            </c:extLst>
          </c:dPt>
          <c:dPt>
            <c:idx val="4"/>
            <c:bubble3D val="0"/>
            <c:explosion val="17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8CD-4C9D-BBA8-CDC990A91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2019년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</c:strCache>
            </c:strRef>
          </c:cat>
          <c:val>
            <c:numRef>
              <c:f>차트작업!$F$4:$F$8</c:f>
              <c:numCache>
                <c:formatCode>0.00%</c:formatCode>
                <c:ptCount val="5"/>
                <c:pt idx="0">
                  <c:v>0.12820000000000001</c:v>
                </c:pt>
                <c:pt idx="1">
                  <c:v>0.14879999999999999</c:v>
                </c:pt>
                <c:pt idx="2">
                  <c:v>0.12839999999999999</c:v>
                </c:pt>
                <c:pt idx="3">
                  <c:v>0.32669999999999999</c:v>
                </c:pt>
                <c:pt idx="4">
                  <c:v>0.34370000000000001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96E-45DB-AD93-9B379B04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0</xdr:rowOff>
        </xdr:from>
        <xdr:to>
          <xdr:col>2</xdr:col>
          <xdr:colOff>666750</xdr:colOff>
          <xdr:row>12</xdr:row>
          <xdr:rowOff>200025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9525</xdr:colOff>
      <xdr:row>11</xdr:row>
      <xdr:rowOff>9525</xdr:rowOff>
    </xdr:from>
    <xdr:to>
      <xdr:col>5</xdr:col>
      <xdr:colOff>657225</xdr:colOff>
      <xdr:row>13</xdr:row>
      <xdr:rowOff>9525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22F6BD7-9B4C-DA2C-2F3B-D7027EBB0438}"/>
            </a:ext>
          </a:extLst>
        </xdr:cNvPr>
        <xdr:cNvSpPr/>
      </xdr:nvSpPr>
      <xdr:spPr>
        <a:xfrm>
          <a:off x="2981325" y="2362200"/>
          <a:ext cx="1304925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11</xdr:row>
      <xdr:rowOff>0</xdr:rowOff>
    </xdr:from>
    <xdr:to>
      <xdr:col>7</xdr:col>
      <xdr:colOff>19050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E1338F7-2BD8-47FB-3119-799BFF3DC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850260-83CA-4958-A707-E7936780E9B9}" name="표1" displayName="표1" ref="A3:H24" totalsRowShown="0" headerRowDxfId="0" headerRowBorderDxfId="10" tableBorderDxfId="11" totalsRowBorderDxfId="9">
  <autoFilter ref="A3:H24" xr:uid="{87850260-83CA-4958-A707-E7936780E9B9}"/>
  <tableColumns count="8">
    <tableColumn id="1" xr3:uid="{AA08E248-444C-42E2-95F1-2ECA04AE7E4D}" name="회원이름" dataDxfId="8"/>
    <tableColumn id="2" xr3:uid="{6834C791-6966-4D70-B41B-81F8E947C833}" name="회원등급" dataDxfId="7"/>
    <tableColumn id="3" xr3:uid="{22B7FABC-CA08-40DC-ABC0-F10115FBB11E}" name="운동명" dataDxfId="6"/>
    <tableColumn id="4" xr3:uid="{C7EEFD21-DF36-4120-A77F-86B1150FA493}" name="사용시간" dataDxfId="5"/>
    <tableColumn id="5" xr3:uid="{9B10B87A-83AE-4CC5-9FD6-4BA9E2178FA7}" name="할인시간" dataDxfId="4"/>
    <tableColumn id="6" xr3:uid="{210B2E42-1A9C-458B-840E-5828DF93FE2E}" name="사용요금" dataDxfId="3" dataCellStyle="쉼표 [0]"/>
    <tableColumn id="7" xr3:uid="{96AB1F0F-9C0E-4026-A538-B6FB225A8F4F}" name="레슨비용" dataDxfId="2" dataCellStyle="쉼표 [0]"/>
    <tableColumn id="8" xr3:uid="{A7F169FD-0D05-4176-838C-A7520527AC3A}" name="청구액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B13" sqref="B13"/>
    </sheetView>
  </sheetViews>
  <sheetFormatPr defaultRowHeight="16.5" x14ac:dyDescent="0.3"/>
  <cols>
    <col min="1" max="1" width="9.25" bestFit="1" customWidth="1"/>
  </cols>
  <sheetData>
    <row r="1" spans="1:5" x14ac:dyDescent="0.3">
      <c r="A1" t="s">
        <v>0</v>
      </c>
    </row>
    <row r="3" spans="1:5" x14ac:dyDescent="0.3">
      <c r="A3" s="1" t="s">
        <v>211</v>
      </c>
      <c r="B3" s="1" t="s">
        <v>212</v>
      </c>
      <c r="C3" s="1" t="s">
        <v>213</v>
      </c>
      <c r="D3" s="1" t="s">
        <v>214</v>
      </c>
      <c r="E3" s="1" t="s">
        <v>215</v>
      </c>
    </row>
    <row r="4" spans="1:5" x14ac:dyDescent="0.3">
      <c r="A4" s="1" t="s">
        <v>216</v>
      </c>
      <c r="B4" s="1" t="s">
        <v>223</v>
      </c>
      <c r="C4" s="1" t="s">
        <v>230</v>
      </c>
      <c r="D4" s="1" t="s">
        <v>233</v>
      </c>
      <c r="E4" s="1">
        <v>2013</v>
      </c>
    </row>
    <row r="5" spans="1:5" x14ac:dyDescent="0.3">
      <c r="A5" s="1" t="s">
        <v>217</v>
      </c>
      <c r="B5" s="1" t="s">
        <v>224</v>
      </c>
      <c r="C5" s="1" t="s">
        <v>231</v>
      </c>
      <c r="D5" s="1" t="s">
        <v>233</v>
      </c>
      <c r="E5" s="1">
        <v>2012</v>
      </c>
    </row>
    <row r="6" spans="1:5" x14ac:dyDescent="0.3">
      <c r="A6" s="1" t="s">
        <v>218</v>
      </c>
      <c r="B6" s="1" t="s">
        <v>225</v>
      </c>
      <c r="C6" s="1" t="s">
        <v>232</v>
      </c>
      <c r="D6" s="1" t="s">
        <v>233</v>
      </c>
      <c r="E6" s="1">
        <v>2014</v>
      </c>
    </row>
    <row r="7" spans="1:5" x14ac:dyDescent="0.3">
      <c r="A7" s="1" t="s">
        <v>219</v>
      </c>
      <c r="B7" s="1" t="s">
        <v>226</v>
      </c>
      <c r="C7" s="1" t="s">
        <v>230</v>
      </c>
      <c r="D7" s="1" t="s">
        <v>234</v>
      </c>
      <c r="E7" s="1">
        <v>2017</v>
      </c>
    </row>
    <row r="8" spans="1:5" x14ac:dyDescent="0.3">
      <c r="A8" s="1" t="s">
        <v>220</v>
      </c>
      <c r="B8" s="1" t="s">
        <v>227</v>
      </c>
      <c r="C8" s="1" t="s">
        <v>231</v>
      </c>
      <c r="D8" s="1" t="s">
        <v>235</v>
      </c>
      <c r="E8" s="1">
        <v>2020</v>
      </c>
    </row>
    <row r="9" spans="1:5" x14ac:dyDescent="0.3">
      <c r="A9" s="1" t="s">
        <v>221</v>
      </c>
      <c r="B9" s="1" t="s">
        <v>228</v>
      </c>
      <c r="C9" s="1" t="s">
        <v>232</v>
      </c>
      <c r="D9" s="1" t="s">
        <v>234</v>
      </c>
      <c r="E9" s="1">
        <v>2016</v>
      </c>
    </row>
    <row r="10" spans="1:5" x14ac:dyDescent="0.3">
      <c r="A10" s="1" t="s">
        <v>222</v>
      </c>
      <c r="B10" s="1" t="s">
        <v>229</v>
      </c>
      <c r="C10" s="1" t="s">
        <v>230</v>
      </c>
      <c r="D10" s="1" t="s">
        <v>235</v>
      </c>
      <c r="E10" s="1">
        <v>2021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4"/>
  <sheetViews>
    <sheetView workbookViewId="0">
      <selection activeCell="I10" sqref="I10"/>
    </sheetView>
  </sheetViews>
  <sheetFormatPr defaultRowHeight="16.5" x14ac:dyDescent="0.3"/>
  <cols>
    <col min="1" max="1" width="2.625" customWidth="1"/>
    <col min="7" max="7" width="12.5" bestFit="1" customWidth="1"/>
  </cols>
  <sheetData>
    <row r="2" spans="2:7" ht="20.100000000000001" customHeight="1" x14ac:dyDescent="0.3">
      <c r="D2" s="3" t="s">
        <v>71</v>
      </c>
    </row>
    <row r="3" spans="2:7" x14ac:dyDescent="0.3">
      <c r="G3" s="48">
        <v>45853</v>
      </c>
    </row>
    <row r="5" spans="2:7" ht="17.25" thickBot="1" x14ac:dyDescent="0.35">
      <c r="B5" s="55" t="s">
        <v>72</v>
      </c>
      <c r="C5" s="56" t="s">
        <v>73</v>
      </c>
      <c r="D5" s="56" t="s">
        <v>74</v>
      </c>
      <c r="E5" s="56" t="s">
        <v>75</v>
      </c>
      <c r="F5" s="56" t="s">
        <v>76</v>
      </c>
      <c r="G5" s="56" t="s">
        <v>77</v>
      </c>
    </row>
    <row r="6" spans="2:7" ht="17.25" thickTop="1" x14ac:dyDescent="0.3">
      <c r="B6" s="51" t="s">
        <v>78</v>
      </c>
      <c r="C6" s="41" t="s">
        <v>79</v>
      </c>
      <c r="D6" s="52">
        <v>2450</v>
      </c>
      <c r="E6" s="52">
        <v>1200</v>
      </c>
      <c r="F6" s="53">
        <v>0.489795918</v>
      </c>
      <c r="G6" s="54">
        <v>-1250</v>
      </c>
    </row>
    <row r="7" spans="2:7" x14ac:dyDescent="0.3">
      <c r="B7" s="35"/>
      <c r="C7" s="4" t="s">
        <v>80</v>
      </c>
      <c r="D7" s="8">
        <v>1500</v>
      </c>
      <c r="E7" s="8">
        <v>2456</v>
      </c>
      <c r="F7" s="49">
        <v>1.6373333329999999</v>
      </c>
      <c r="G7" s="50">
        <v>956</v>
      </c>
    </row>
    <row r="8" spans="2:7" x14ac:dyDescent="0.3">
      <c r="B8" s="35"/>
      <c r="C8" s="4" t="s">
        <v>81</v>
      </c>
      <c r="D8" s="8">
        <v>1200</v>
      </c>
      <c r="E8" s="8">
        <v>1500</v>
      </c>
      <c r="F8" s="49">
        <v>1.25</v>
      </c>
      <c r="G8" s="50">
        <v>300</v>
      </c>
    </row>
    <row r="9" spans="2:7" x14ac:dyDescent="0.3">
      <c r="B9" s="35" t="s">
        <v>82</v>
      </c>
      <c r="C9" s="4" t="s">
        <v>83</v>
      </c>
      <c r="D9" s="8">
        <v>2360</v>
      </c>
      <c r="E9" s="8">
        <v>1230</v>
      </c>
      <c r="F9" s="49">
        <v>0.521186441</v>
      </c>
      <c r="G9" s="50">
        <v>-1130</v>
      </c>
    </row>
    <row r="10" spans="2:7" x14ac:dyDescent="0.3">
      <c r="B10" s="35"/>
      <c r="C10" s="4" t="s">
        <v>84</v>
      </c>
      <c r="D10" s="8">
        <v>2000</v>
      </c>
      <c r="E10" s="8">
        <v>3450</v>
      </c>
      <c r="F10" s="49">
        <v>1.7250000000000001</v>
      </c>
      <c r="G10" s="50">
        <v>1450</v>
      </c>
    </row>
    <row r="11" spans="2:7" x14ac:dyDescent="0.3">
      <c r="B11" s="35"/>
      <c r="C11" s="4" t="s">
        <v>85</v>
      </c>
      <c r="D11" s="8">
        <v>1200</v>
      </c>
      <c r="E11" s="8">
        <v>1230</v>
      </c>
      <c r="F11" s="49">
        <v>1.0249999999999999</v>
      </c>
      <c r="G11" s="50">
        <v>30</v>
      </c>
    </row>
    <row r="12" spans="2:7" x14ac:dyDescent="0.3">
      <c r="B12" s="35" t="s">
        <v>86</v>
      </c>
      <c r="C12" s="4" t="s">
        <v>87</v>
      </c>
      <c r="D12" s="8">
        <v>1000</v>
      </c>
      <c r="E12" s="8">
        <v>1150</v>
      </c>
      <c r="F12" s="49">
        <v>1.1499999999999999</v>
      </c>
      <c r="G12" s="50">
        <v>150</v>
      </c>
    </row>
    <row r="13" spans="2:7" x14ac:dyDescent="0.3">
      <c r="B13" s="35"/>
      <c r="C13" s="4" t="s">
        <v>88</v>
      </c>
      <c r="D13" s="8">
        <v>4500</v>
      </c>
      <c r="E13" s="8">
        <v>3210</v>
      </c>
      <c r="F13" s="49">
        <v>0.71333333300000001</v>
      </c>
      <c r="G13" s="50">
        <v>-1290</v>
      </c>
    </row>
    <row r="14" spans="2:7" x14ac:dyDescent="0.3">
      <c r="B14" s="35"/>
      <c r="C14" s="4" t="s">
        <v>89</v>
      </c>
      <c r="D14" s="8">
        <v>2000</v>
      </c>
      <c r="E14" s="8">
        <v>3350</v>
      </c>
      <c r="F14" s="49">
        <v>1.675</v>
      </c>
      <c r="G14" s="50">
        <v>1350</v>
      </c>
    </row>
  </sheetData>
  <mergeCells count="3">
    <mergeCell ref="B12:B14"/>
    <mergeCell ref="B9:B11"/>
    <mergeCell ref="B6:B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1"/>
  <sheetViews>
    <sheetView workbookViewId="0">
      <selection activeCell="L11" sqref="L11"/>
    </sheetView>
  </sheetViews>
  <sheetFormatPr defaultRowHeight="16.5" x14ac:dyDescent="0.3"/>
  <cols>
    <col min="1" max="1" width="3.625" customWidth="1"/>
  </cols>
  <sheetData>
    <row r="2" spans="2:7" x14ac:dyDescent="0.3">
      <c r="B2" t="s">
        <v>165</v>
      </c>
    </row>
    <row r="4" spans="2:7" x14ac:dyDescent="0.3">
      <c r="B4" t="s">
        <v>195</v>
      </c>
      <c r="C4" t="s">
        <v>196</v>
      </c>
      <c r="D4" t="s">
        <v>197</v>
      </c>
      <c r="E4" t="s">
        <v>198</v>
      </c>
      <c r="F4" t="s">
        <v>199</v>
      </c>
      <c r="G4" t="s">
        <v>200</v>
      </c>
    </row>
    <row r="5" spans="2:7" x14ac:dyDescent="0.3">
      <c r="B5" t="s">
        <v>201</v>
      </c>
      <c r="C5">
        <v>150</v>
      </c>
      <c r="D5">
        <v>3700</v>
      </c>
      <c r="E5">
        <v>9100</v>
      </c>
      <c r="F5">
        <v>555000</v>
      </c>
      <c r="G5">
        <v>1365000</v>
      </c>
    </row>
    <row r="6" spans="2:7" x14ac:dyDescent="0.3">
      <c r="B6" t="s">
        <v>202</v>
      </c>
      <c r="C6">
        <v>500</v>
      </c>
      <c r="D6">
        <v>3600</v>
      </c>
      <c r="E6">
        <v>5100</v>
      </c>
      <c r="F6">
        <v>1800000</v>
      </c>
      <c r="G6">
        <v>2550000</v>
      </c>
    </row>
    <row r="7" spans="2:7" x14ac:dyDescent="0.3">
      <c r="B7" t="s">
        <v>203</v>
      </c>
      <c r="C7">
        <v>145</v>
      </c>
      <c r="D7">
        <v>6200</v>
      </c>
      <c r="E7">
        <v>9100</v>
      </c>
      <c r="F7">
        <v>899000</v>
      </c>
      <c r="G7">
        <v>1319500</v>
      </c>
    </row>
    <row r="8" spans="2:7" x14ac:dyDescent="0.3">
      <c r="B8" t="s">
        <v>204</v>
      </c>
      <c r="C8">
        <v>65</v>
      </c>
      <c r="D8">
        <v>3100</v>
      </c>
      <c r="E8">
        <v>3200</v>
      </c>
      <c r="F8">
        <v>201500</v>
      </c>
      <c r="G8">
        <v>208000</v>
      </c>
    </row>
    <row r="9" spans="2:7" x14ac:dyDescent="0.3">
      <c r="B9" t="s">
        <v>205</v>
      </c>
      <c r="C9">
        <v>90</v>
      </c>
      <c r="D9">
        <v>6400</v>
      </c>
      <c r="E9">
        <v>4800</v>
      </c>
      <c r="F9">
        <v>576000</v>
      </c>
      <c r="G9">
        <v>432000</v>
      </c>
    </row>
    <row r="10" spans="2:7" x14ac:dyDescent="0.3">
      <c r="B10" t="s">
        <v>206</v>
      </c>
      <c r="C10">
        <v>200</v>
      </c>
      <c r="D10">
        <v>7100</v>
      </c>
      <c r="E10">
        <v>5900</v>
      </c>
      <c r="F10">
        <v>1420000</v>
      </c>
      <c r="G10">
        <v>1180000</v>
      </c>
    </row>
    <row r="11" spans="2:7" x14ac:dyDescent="0.3">
      <c r="B11" t="s">
        <v>207</v>
      </c>
      <c r="C11">
        <v>325</v>
      </c>
      <c r="D11">
        <v>8200</v>
      </c>
      <c r="E11">
        <v>9400</v>
      </c>
      <c r="F11">
        <v>2665000</v>
      </c>
      <c r="G11">
        <v>3055000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5"/>
  <sheetViews>
    <sheetView topLeftCell="A22" workbookViewId="0">
      <selection activeCell="H35" sqref="H35"/>
    </sheetView>
  </sheetViews>
  <sheetFormatPr defaultRowHeight="16.5" x14ac:dyDescent="0.3"/>
  <cols>
    <col min="2" max="2" width="10.75" bestFit="1" customWidth="1"/>
    <col min="12" max="13" width="9.125" customWidth="1"/>
  </cols>
  <sheetData>
    <row r="1" spans="1:13" x14ac:dyDescent="0.3">
      <c r="A1" s="2" t="s">
        <v>171</v>
      </c>
      <c r="B1" s="3" t="s">
        <v>172</v>
      </c>
      <c r="G1" s="2" t="s">
        <v>3</v>
      </c>
      <c r="H1" s="3" t="s">
        <v>4</v>
      </c>
    </row>
    <row r="2" spans="1:13" x14ac:dyDescent="0.3">
      <c r="A2" s="4" t="s">
        <v>173</v>
      </c>
      <c r="B2" s="4" t="s">
        <v>174</v>
      </c>
      <c r="C2" s="4" t="s">
        <v>175</v>
      </c>
      <c r="D2" s="6" t="s">
        <v>176</v>
      </c>
      <c r="G2" s="4" t="s">
        <v>5</v>
      </c>
      <c r="H2" s="4" t="s">
        <v>6</v>
      </c>
      <c r="I2" s="4" t="s">
        <v>7</v>
      </c>
      <c r="J2" s="4" t="s">
        <v>8</v>
      </c>
    </row>
    <row r="3" spans="1:13" x14ac:dyDescent="0.3">
      <c r="A3" s="4" t="s">
        <v>177</v>
      </c>
      <c r="B3" s="5">
        <v>45478</v>
      </c>
      <c r="C3" s="4">
        <v>15</v>
      </c>
      <c r="D3" s="4" t="str">
        <f>IF(AND(WEEKDAY(B3)=1, C3&gt;=20), "할인","")</f>
        <v/>
      </c>
      <c r="G3" s="4" t="s">
        <v>9</v>
      </c>
      <c r="H3" s="7">
        <v>1240</v>
      </c>
      <c r="I3" s="4">
        <v>10</v>
      </c>
      <c r="J3" s="4" t="s">
        <v>10</v>
      </c>
      <c r="L3" s="19" t="s">
        <v>22</v>
      </c>
      <c r="M3" s="19"/>
    </row>
    <row r="4" spans="1:13" x14ac:dyDescent="0.3">
      <c r="A4" s="4" t="s">
        <v>178</v>
      </c>
      <c r="B4" s="5">
        <v>45479</v>
      </c>
      <c r="C4" s="4">
        <v>18</v>
      </c>
      <c r="D4" s="4" t="str">
        <f t="shared" ref="D4:D11" si="0">IF(AND(WEEKDAY(B4)=1, C4&gt;=20), "할인","")</f>
        <v/>
      </c>
      <c r="G4" s="4" t="s">
        <v>11</v>
      </c>
      <c r="H4" s="7">
        <v>2450</v>
      </c>
      <c r="I4" s="4">
        <v>20</v>
      </c>
      <c r="J4" s="4" t="s">
        <v>12</v>
      </c>
      <c r="L4" s="4" t="s">
        <v>208</v>
      </c>
      <c r="M4" s="4" t="s">
        <v>208</v>
      </c>
    </row>
    <row r="5" spans="1:13" x14ac:dyDescent="0.3">
      <c r="A5" s="4" t="s">
        <v>179</v>
      </c>
      <c r="B5" s="5">
        <v>45480</v>
      </c>
      <c r="C5" s="4">
        <v>20</v>
      </c>
      <c r="D5" s="4" t="str">
        <f t="shared" si="0"/>
        <v>할인</v>
      </c>
      <c r="G5" s="4" t="s">
        <v>13</v>
      </c>
      <c r="H5" s="7">
        <v>1400</v>
      </c>
      <c r="I5" s="4">
        <v>35</v>
      </c>
      <c r="J5" s="4" t="s">
        <v>14</v>
      </c>
      <c r="L5" s="4" t="s">
        <v>209</v>
      </c>
      <c r="M5" s="4" t="s">
        <v>210</v>
      </c>
    </row>
    <row r="6" spans="1:13" x14ac:dyDescent="0.3">
      <c r="A6" s="4" t="s">
        <v>180</v>
      </c>
      <c r="B6" s="5">
        <v>45485</v>
      </c>
      <c r="C6" s="4">
        <v>21</v>
      </c>
      <c r="D6" s="4" t="str">
        <f t="shared" si="0"/>
        <v/>
      </c>
      <c r="G6" s="4" t="s">
        <v>15</v>
      </c>
      <c r="H6" s="7">
        <v>2300</v>
      </c>
      <c r="I6" s="4">
        <v>5</v>
      </c>
      <c r="J6" s="4" t="s">
        <v>16</v>
      </c>
    </row>
    <row r="7" spans="1:13" x14ac:dyDescent="0.3">
      <c r="A7" s="4" t="s">
        <v>181</v>
      </c>
      <c r="B7" s="5">
        <v>45486</v>
      </c>
      <c r="C7" s="4">
        <v>12</v>
      </c>
      <c r="D7" s="4" t="str">
        <f t="shared" si="0"/>
        <v/>
      </c>
      <c r="G7" s="4" t="s">
        <v>17</v>
      </c>
      <c r="H7" s="7">
        <v>1500</v>
      </c>
      <c r="I7" s="4">
        <v>11</v>
      </c>
      <c r="J7" s="4" t="s">
        <v>16</v>
      </c>
      <c r="L7" s="22" t="s">
        <v>23</v>
      </c>
      <c r="M7" s="23"/>
    </row>
    <row r="8" spans="1:13" x14ac:dyDescent="0.3">
      <c r="A8" s="4" t="s">
        <v>182</v>
      </c>
      <c r="B8" s="5">
        <v>45487</v>
      </c>
      <c r="C8" s="4">
        <v>25</v>
      </c>
      <c r="D8" s="4" t="str">
        <f t="shared" si="0"/>
        <v>할인</v>
      </c>
      <c r="G8" s="4" t="s">
        <v>18</v>
      </c>
      <c r="H8" s="7">
        <v>1670</v>
      </c>
      <c r="I8" s="4">
        <v>30</v>
      </c>
      <c r="J8" s="4" t="s">
        <v>10</v>
      </c>
      <c r="L8" s="20">
        <f>ABS(DSUM(G2:J11, 3, L4:L5)-DSUM(G2:J11,3, M4:M5))</f>
        <v>81</v>
      </c>
      <c r="M8" s="21"/>
    </row>
    <row r="9" spans="1:13" x14ac:dyDescent="0.3">
      <c r="A9" s="4" t="s">
        <v>183</v>
      </c>
      <c r="B9" s="5">
        <v>45492</v>
      </c>
      <c r="C9" s="4">
        <v>24</v>
      </c>
      <c r="D9" s="4" t="str">
        <f t="shared" si="0"/>
        <v/>
      </c>
      <c r="G9" s="4" t="s">
        <v>19</v>
      </c>
      <c r="H9" s="7">
        <v>1580</v>
      </c>
      <c r="I9" s="4">
        <v>45</v>
      </c>
      <c r="J9" s="4" t="s">
        <v>12</v>
      </c>
    </row>
    <row r="10" spans="1:13" x14ac:dyDescent="0.3">
      <c r="A10" s="4" t="s">
        <v>184</v>
      </c>
      <c r="B10" s="5">
        <v>45493</v>
      </c>
      <c r="C10" s="4">
        <v>16</v>
      </c>
      <c r="D10" s="4" t="str">
        <f t="shared" si="0"/>
        <v/>
      </c>
      <c r="G10" s="4" t="s">
        <v>20</v>
      </c>
      <c r="H10" s="7">
        <v>3560</v>
      </c>
      <c r="I10" s="4">
        <v>20</v>
      </c>
      <c r="J10" s="4" t="s">
        <v>14</v>
      </c>
    </row>
    <row r="11" spans="1:13" x14ac:dyDescent="0.3">
      <c r="A11" s="4" t="s">
        <v>185</v>
      </c>
      <c r="B11" s="5">
        <v>45494</v>
      </c>
      <c r="C11" s="4">
        <v>17</v>
      </c>
      <c r="D11" s="4" t="str">
        <f t="shared" si="0"/>
        <v/>
      </c>
      <c r="G11" s="4" t="s">
        <v>21</v>
      </c>
      <c r="H11" s="7">
        <v>2570</v>
      </c>
      <c r="I11" s="4">
        <v>32</v>
      </c>
      <c r="J11" s="4" t="s">
        <v>12</v>
      </c>
    </row>
    <row r="13" spans="1:13" x14ac:dyDescent="0.3">
      <c r="A13" s="2" t="s">
        <v>24</v>
      </c>
      <c r="B13" s="3" t="s">
        <v>25</v>
      </c>
      <c r="G13" s="2" t="s">
        <v>40</v>
      </c>
      <c r="H13" s="3" t="s">
        <v>41</v>
      </c>
    </row>
    <row r="14" spans="1:13" x14ac:dyDescent="0.3">
      <c r="A14" s="4" t="s">
        <v>26</v>
      </c>
      <c r="B14" s="4" t="s">
        <v>27</v>
      </c>
      <c r="C14" s="4" t="s">
        <v>28</v>
      </c>
      <c r="D14" s="4" t="s">
        <v>29</v>
      </c>
      <c r="E14" s="4" t="s">
        <v>30</v>
      </c>
      <c r="G14" s="4" t="s">
        <v>42</v>
      </c>
      <c r="H14" s="4" t="s">
        <v>43</v>
      </c>
      <c r="I14" s="4" t="s">
        <v>44</v>
      </c>
      <c r="J14" s="4" t="s">
        <v>45</v>
      </c>
      <c r="K14" s="4" t="s">
        <v>46</v>
      </c>
      <c r="L14" s="4" t="s">
        <v>47</v>
      </c>
      <c r="M14" s="6" t="s">
        <v>48</v>
      </c>
    </row>
    <row r="15" spans="1:13" x14ac:dyDescent="0.3">
      <c r="A15" s="4" t="s">
        <v>31</v>
      </c>
      <c r="B15" s="7">
        <v>6500</v>
      </c>
      <c r="C15" s="7">
        <v>8000</v>
      </c>
      <c r="D15" s="7">
        <v>7500</v>
      </c>
      <c r="E15" s="7">
        <v>22000</v>
      </c>
      <c r="G15" s="4" t="s">
        <v>49</v>
      </c>
      <c r="H15" s="4" t="s">
        <v>50</v>
      </c>
      <c r="I15" s="4" t="s">
        <v>50</v>
      </c>
      <c r="J15" s="4" t="s">
        <v>50</v>
      </c>
      <c r="K15" s="4" t="s">
        <v>50</v>
      </c>
      <c r="L15" s="4" t="s">
        <v>50</v>
      </c>
      <c r="M15" s="4" t="str">
        <f>IF(COUNTA(H15:L15)=5, "만점", "")</f>
        <v>만점</v>
      </c>
    </row>
    <row r="16" spans="1:13" x14ac:dyDescent="0.3">
      <c r="A16" s="4" t="s">
        <v>32</v>
      </c>
      <c r="B16" s="7">
        <v>8000</v>
      </c>
      <c r="C16" s="7">
        <v>7500</v>
      </c>
      <c r="D16" s="7">
        <v>8500</v>
      </c>
      <c r="E16" s="7">
        <v>24000</v>
      </c>
      <c r="G16" s="4" t="s">
        <v>51</v>
      </c>
      <c r="H16" s="4"/>
      <c r="I16" s="4" t="s">
        <v>50</v>
      </c>
      <c r="J16" s="4" t="s">
        <v>50</v>
      </c>
      <c r="K16" s="4" t="s">
        <v>50</v>
      </c>
      <c r="L16" s="4"/>
      <c r="M16" s="4" t="str">
        <f t="shared" ref="M16:M19" si="1">IF(COUNTA(H16:L16)=5, "만점", "")</f>
        <v/>
      </c>
    </row>
    <row r="17" spans="1:13" x14ac:dyDescent="0.3">
      <c r="A17" s="4" t="s">
        <v>33</v>
      </c>
      <c r="B17" s="7">
        <v>9500</v>
      </c>
      <c r="C17" s="7">
        <v>9000</v>
      </c>
      <c r="D17" s="7">
        <v>9500</v>
      </c>
      <c r="E17" s="7">
        <v>28000</v>
      </c>
      <c r="G17" s="4" t="s">
        <v>52</v>
      </c>
      <c r="H17" s="4"/>
      <c r="I17" s="4" t="s">
        <v>50</v>
      </c>
      <c r="J17" s="4"/>
      <c r="K17" s="4" t="s">
        <v>50</v>
      </c>
      <c r="L17" s="4" t="s">
        <v>50</v>
      </c>
      <c r="M17" s="4" t="str">
        <f t="shared" si="1"/>
        <v/>
      </c>
    </row>
    <row r="18" spans="1:13" x14ac:dyDescent="0.3">
      <c r="A18" s="4" t="s">
        <v>34</v>
      </c>
      <c r="B18" s="7">
        <v>5500</v>
      </c>
      <c r="C18" s="7">
        <v>6000</v>
      </c>
      <c r="D18" s="7">
        <v>6000</v>
      </c>
      <c r="E18" s="7">
        <v>17500</v>
      </c>
      <c r="G18" s="4" t="s">
        <v>53</v>
      </c>
      <c r="H18" s="4" t="s">
        <v>50</v>
      </c>
      <c r="I18" s="4" t="s">
        <v>50</v>
      </c>
      <c r="J18" s="4" t="s">
        <v>50</v>
      </c>
      <c r="K18" s="4" t="s">
        <v>50</v>
      </c>
      <c r="L18" s="4" t="s">
        <v>50</v>
      </c>
      <c r="M18" s="4" t="str">
        <f t="shared" si="1"/>
        <v>만점</v>
      </c>
    </row>
    <row r="19" spans="1:13" x14ac:dyDescent="0.3">
      <c r="A19" s="4" t="s">
        <v>35</v>
      </c>
      <c r="B19" s="7">
        <v>5000</v>
      </c>
      <c r="C19" s="7">
        <v>4500</v>
      </c>
      <c r="D19" s="7">
        <v>5500</v>
      </c>
      <c r="E19" s="7">
        <v>15000</v>
      </c>
      <c r="G19" s="4" t="s">
        <v>54</v>
      </c>
      <c r="H19" s="4" t="s">
        <v>50</v>
      </c>
      <c r="I19" s="4"/>
      <c r="J19" s="4" t="s">
        <v>50</v>
      </c>
      <c r="K19" s="4" t="s">
        <v>50</v>
      </c>
      <c r="L19" s="4" t="s">
        <v>50</v>
      </c>
      <c r="M19" s="4" t="str">
        <f t="shared" si="1"/>
        <v/>
      </c>
    </row>
    <row r="20" spans="1:13" x14ac:dyDescent="0.3">
      <c r="A20" s="4" t="s">
        <v>36</v>
      </c>
      <c r="B20" s="7">
        <v>6000</v>
      </c>
      <c r="C20" s="7">
        <v>7000</v>
      </c>
      <c r="D20" s="7">
        <v>6000</v>
      </c>
      <c r="E20" s="7">
        <v>19000</v>
      </c>
    </row>
    <row r="21" spans="1:13" x14ac:dyDescent="0.3">
      <c r="A21" s="4" t="s">
        <v>37</v>
      </c>
      <c r="B21" s="7">
        <v>7000</v>
      </c>
      <c r="C21" s="7">
        <v>7000</v>
      </c>
      <c r="D21" s="7">
        <v>7500</v>
      </c>
      <c r="E21" s="7">
        <v>21500</v>
      </c>
    </row>
    <row r="22" spans="1:13" x14ac:dyDescent="0.3">
      <c r="A22" s="4" t="s">
        <v>38</v>
      </c>
      <c r="B22" s="7">
        <v>7500</v>
      </c>
      <c r="C22" s="7">
        <v>8000</v>
      </c>
      <c r="D22" s="7">
        <v>7000</v>
      </c>
      <c r="E22" s="7">
        <v>22500</v>
      </c>
    </row>
    <row r="23" spans="1:13" x14ac:dyDescent="0.3">
      <c r="A23" s="22" t="s">
        <v>39</v>
      </c>
      <c r="B23" s="24"/>
      <c r="C23" s="24"/>
      <c r="D23" s="23"/>
      <c r="E23" s="4" t="str">
        <f>INDEX(A15:E22,MATCH(MAX(E15:E22), E15:E22, 0),1)</f>
        <v>3공장</v>
      </c>
    </row>
    <row r="25" spans="1:13" x14ac:dyDescent="0.3">
      <c r="A25" s="2" t="s">
        <v>55</v>
      </c>
      <c r="B25" s="3" t="s">
        <v>56</v>
      </c>
    </row>
    <row r="26" spans="1:13" x14ac:dyDescent="0.3">
      <c r="A26" s="4" t="s">
        <v>57</v>
      </c>
      <c r="B26" s="4" t="s">
        <v>42</v>
      </c>
      <c r="C26" s="4" t="s">
        <v>58</v>
      </c>
      <c r="D26" s="4" t="s">
        <v>27</v>
      </c>
      <c r="E26" s="4" t="s">
        <v>28</v>
      </c>
      <c r="F26" s="4" t="s">
        <v>29</v>
      </c>
    </row>
    <row r="27" spans="1:13" x14ac:dyDescent="0.3">
      <c r="A27" s="4">
        <v>3212</v>
      </c>
      <c r="B27" s="4" t="s">
        <v>59</v>
      </c>
      <c r="C27" s="4" t="s">
        <v>60</v>
      </c>
      <c r="D27" s="7">
        <v>35200</v>
      </c>
      <c r="E27" s="7">
        <v>35000</v>
      </c>
      <c r="F27" s="7">
        <v>36000</v>
      </c>
    </row>
    <row r="28" spans="1:13" x14ac:dyDescent="0.3">
      <c r="A28" s="4">
        <v>3214</v>
      </c>
      <c r="B28" s="4" t="s">
        <v>61</v>
      </c>
      <c r="C28" s="4" t="s">
        <v>60</v>
      </c>
      <c r="D28" s="7">
        <v>12500</v>
      </c>
      <c r="E28" s="7">
        <v>21000</v>
      </c>
      <c r="F28" s="7">
        <v>20000</v>
      </c>
    </row>
    <row r="29" spans="1:13" x14ac:dyDescent="0.3">
      <c r="A29" s="4">
        <v>3114</v>
      </c>
      <c r="B29" s="4" t="s">
        <v>62</v>
      </c>
      <c r="C29" s="4" t="s">
        <v>63</v>
      </c>
      <c r="D29" s="7">
        <v>62500</v>
      </c>
      <c r="E29" s="7">
        <v>65000</v>
      </c>
      <c r="F29" s="7">
        <v>64000</v>
      </c>
    </row>
    <row r="30" spans="1:13" x14ac:dyDescent="0.3">
      <c r="A30" s="4">
        <v>3412</v>
      </c>
      <c r="B30" s="4" t="s">
        <v>64</v>
      </c>
      <c r="C30" s="4" t="s">
        <v>65</v>
      </c>
      <c r="D30" s="7">
        <v>62533</v>
      </c>
      <c r="E30" s="7">
        <v>61890</v>
      </c>
      <c r="F30" s="7">
        <v>63000</v>
      </c>
    </row>
    <row r="31" spans="1:13" x14ac:dyDescent="0.3">
      <c r="A31" s="4">
        <v>3312</v>
      </c>
      <c r="B31" s="4" t="s">
        <v>66</v>
      </c>
      <c r="C31" s="4" t="s">
        <v>67</v>
      </c>
      <c r="D31" s="7">
        <v>32560</v>
      </c>
      <c r="E31" s="7">
        <v>33000</v>
      </c>
      <c r="F31" s="7">
        <v>32000</v>
      </c>
    </row>
    <row r="32" spans="1:13" x14ac:dyDescent="0.3">
      <c r="A32" s="4">
        <v>3213</v>
      </c>
      <c r="B32" s="4" t="s">
        <v>68</v>
      </c>
      <c r="C32" s="4" t="s">
        <v>60</v>
      </c>
      <c r="D32" s="7">
        <v>64250</v>
      </c>
      <c r="E32" s="7">
        <v>56000</v>
      </c>
      <c r="F32" s="7">
        <v>66000</v>
      </c>
    </row>
    <row r="33" spans="1:6" x14ac:dyDescent="0.3">
      <c r="A33" s="4">
        <v>3413</v>
      </c>
      <c r="B33" s="4" t="s">
        <v>69</v>
      </c>
      <c r="C33" s="4" t="s">
        <v>65</v>
      </c>
      <c r="D33" s="7">
        <v>45850</v>
      </c>
      <c r="E33" s="7">
        <v>43650</v>
      </c>
      <c r="F33" s="7">
        <v>48000</v>
      </c>
    </row>
    <row r="35" spans="1:6" x14ac:dyDescent="0.3">
      <c r="E35" s="6" t="s">
        <v>70</v>
      </c>
      <c r="F35" s="7">
        <f>ROUNDDOWN(_xlfn.STDEV.S(F27:F33), -1)</f>
        <v>18170</v>
      </c>
    </row>
  </sheetData>
  <mergeCells count="4">
    <mergeCell ref="L3:M3"/>
    <mergeCell ref="L8:M8"/>
    <mergeCell ref="L7:M7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9"/>
  <sheetViews>
    <sheetView topLeftCell="A12" workbookViewId="0">
      <selection activeCell="K19" sqref="K19"/>
    </sheetView>
  </sheetViews>
  <sheetFormatPr defaultRowHeight="16.5" outlineLevelRow="3" x14ac:dyDescent="0.3"/>
  <cols>
    <col min="1" max="1" width="10.25" customWidth="1"/>
    <col min="2" max="2" width="13.25" bestFit="1" customWidth="1"/>
    <col min="3" max="3" width="11.875" bestFit="1" customWidth="1"/>
    <col min="4" max="7" width="10.25" customWidth="1"/>
    <col min="8" max="8" width="10.875" bestFit="1" customWidth="1"/>
  </cols>
  <sheetData>
    <row r="1" spans="1:8" ht="20.25" x14ac:dyDescent="0.3">
      <c r="A1" s="25" t="s">
        <v>90</v>
      </c>
      <c r="B1" s="25"/>
      <c r="C1" s="25"/>
      <c r="D1" s="25"/>
      <c r="E1" s="25"/>
      <c r="F1" s="25"/>
      <c r="G1" s="25"/>
      <c r="H1" s="25"/>
    </row>
    <row r="3" spans="1:8" x14ac:dyDescent="0.3">
      <c r="A3" s="40" t="s">
        <v>91</v>
      </c>
      <c r="B3" s="41" t="s">
        <v>92</v>
      </c>
      <c r="C3" s="41" t="s">
        <v>93</v>
      </c>
      <c r="D3" s="41" t="s">
        <v>94</v>
      </c>
      <c r="E3" s="41" t="s">
        <v>95</v>
      </c>
      <c r="F3" s="41" t="s">
        <v>96</v>
      </c>
      <c r="G3" s="41" t="s">
        <v>97</v>
      </c>
      <c r="H3" s="42" t="s">
        <v>98</v>
      </c>
    </row>
    <row r="4" spans="1:8" outlineLevel="3" x14ac:dyDescent="0.3">
      <c r="A4" s="14" t="s">
        <v>99</v>
      </c>
      <c r="B4" s="4" t="s">
        <v>100</v>
      </c>
      <c r="C4" s="4" t="s">
        <v>101</v>
      </c>
      <c r="D4" s="4">
        <v>60</v>
      </c>
      <c r="E4" s="4">
        <v>7</v>
      </c>
      <c r="F4" s="7">
        <v>158400</v>
      </c>
      <c r="G4" s="7" t="s">
        <v>190</v>
      </c>
      <c r="H4" s="39">
        <v>158400</v>
      </c>
    </row>
    <row r="5" spans="1:8" outlineLevel="3" x14ac:dyDescent="0.3">
      <c r="A5" s="14" t="s">
        <v>110</v>
      </c>
      <c r="B5" s="4" t="s">
        <v>100</v>
      </c>
      <c r="C5" s="4" t="s">
        <v>101</v>
      </c>
      <c r="D5" s="4">
        <v>25</v>
      </c>
      <c r="E5" s="4">
        <v>3</v>
      </c>
      <c r="F5" s="7">
        <v>66000</v>
      </c>
      <c r="G5" s="7">
        <v>50000</v>
      </c>
      <c r="H5" s="39">
        <v>116000</v>
      </c>
    </row>
    <row r="6" spans="1:8" outlineLevel="2" x14ac:dyDescent="0.3">
      <c r="A6" s="14"/>
      <c r="B6" s="17" t="s">
        <v>191</v>
      </c>
      <c r="C6" s="4"/>
      <c r="D6" s="4"/>
      <c r="E6" s="4"/>
      <c r="F6" s="7"/>
      <c r="G6" s="7"/>
      <c r="H6" s="39">
        <f>SUBTOTAL(9,H4:H5)</f>
        <v>274400</v>
      </c>
    </row>
    <row r="7" spans="1:8" outlineLevel="3" x14ac:dyDescent="0.3">
      <c r="A7" s="14" t="s">
        <v>109</v>
      </c>
      <c r="B7" s="4" t="s">
        <v>105</v>
      </c>
      <c r="C7" s="4" t="s">
        <v>101</v>
      </c>
      <c r="D7" s="4">
        <v>28</v>
      </c>
      <c r="E7" s="4">
        <v>2</v>
      </c>
      <c r="F7" s="7">
        <v>77280</v>
      </c>
      <c r="G7" s="7">
        <v>50000</v>
      </c>
      <c r="H7" s="39">
        <v>127280</v>
      </c>
    </row>
    <row r="8" spans="1:8" outlineLevel="2" x14ac:dyDescent="0.3">
      <c r="A8" s="14"/>
      <c r="B8" s="17" t="s">
        <v>192</v>
      </c>
      <c r="C8" s="4"/>
      <c r="D8" s="4"/>
      <c r="E8" s="4"/>
      <c r="F8" s="7"/>
      <c r="G8" s="7"/>
      <c r="H8" s="39">
        <f>SUBTOTAL(9,H7:H7)</f>
        <v>127280</v>
      </c>
    </row>
    <row r="9" spans="1:8" outlineLevel="1" x14ac:dyDescent="0.3">
      <c r="A9" s="14"/>
      <c r="B9" s="4"/>
      <c r="C9" s="17" t="s">
        <v>186</v>
      </c>
      <c r="D9" s="4"/>
      <c r="E9" s="4"/>
      <c r="F9" s="7">
        <f>SUBTOTAL(1,F4:F7)</f>
        <v>100560</v>
      </c>
      <c r="G9" s="7"/>
      <c r="H9" s="39"/>
    </row>
    <row r="10" spans="1:8" outlineLevel="3" x14ac:dyDescent="0.3">
      <c r="A10" s="14" t="s">
        <v>111</v>
      </c>
      <c r="B10" s="4" t="s">
        <v>108</v>
      </c>
      <c r="C10" s="36" t="s">
        <v>106</v>
      </c>
      <c r="D10" s="4">
        <v>15</v>
      </c>
      <c r="E10" s="4">
        <v>1</v>
      </c>
      <c r="F10" s="7">
        <v>43200</v>
      </c>
      <c r="G10" s="7" t="s">
        <v>190</v>
      </c>
      <c r="H10" s="39">
        <v>43200</v>
      </c>
    </row>
    <row r="11" spans="1:8" outlineLevel="3" x14ac:dyDescent="0.3">
      <c r="A11" s="14" t="s">
        <v>113</v>
      </c>
      <c r="B11" s="4" t="s">
        <v>108</v>
      </c>
      <c r="C11" s="36" t="s">
        <v>106</v>
      </c>
      <c r="D11" s="4">
        <v>54</v>
      </c>
      <c r="E11" s="4">
        <v>2</v>
      </c>
      <c r="F11" s="7">
        <v>155520</v>
      </c>
      <c r="G11" s="7">
        <v>50000</v>
      </c>
      <c r="H11" s="39">
        <v>205520</v>
      </c>
    </row>
    <row r="12" spans="1:8" outlineLevel="2" x14ac:dyDescent="0.3">
      <c r="A12" s="14"/>
      <c r="B12" s="17" t="s">
        <v>193</v>
      </c>
      <c r="C12" s="36"/>
      <c r="D12" s="4"/>
      <c r="E12" s="4"/>
      <c r="F12" s="7"/>
      <c r="G12" s="7"/>
      <c r="H12" s="39">
        <f>SUBTOTAL(9,H10:H11)</f>
        <v>248720</v>
      </c>
    </row>
    <row r="13" spans="1:8" outlineLevel="3" x14ac:dyDescent="0.3">
      <c r="A13" s="14" t="s">
        <v>104</v>
      </c>
      <c r="B13" s="4" t="s">
        <v>105</v>
      </c>
      <c r="C13" s="4" t="s">
        <v>106</v>
      </c>
      <c r="D13" s="4">
        <v>14</v>
      </c>
      <c r="E13" s="4">
        <v>1</v>
      </c>
      <c r="F13" s="7">
        <v>38640</v>
      </c>
      <c r="G13" s="7">
        <v>50000</v>
      </c>
      <c r="H13" s="39">
        <v>88640</v>
      </c>
    </row>
    <row r="14" spans="1:8" outlineLevel="2" x14ac:dyDescent="0.3">
      <c r="A14" s="14"/>
      <c r="B14" s="17" t="s">
        <v>192</v>
      </c>
      <c r="C14" s="4"/>
      <c r="D14" s="4"/>
      <c r="E14" s="4"/>
      <c r="F14" s="7"/>
      <c r="G14" s="7"/>
      <c r="H14" s="39">
        <f>SUBTOTAL(9,H13:H13)</f>
        <v>88640</v>
      </c>
    </row>
    <row r="15" spans="1:8" outlineLevel="1" x14ac:dyDescent="0.3">
      <c r="A15" s="14"/>
      <c r="B15" s="4"/>
      <c r="C15" s="17" t="s">
        <v>187</v>
      </c>
      <c r="D15" s="4"/>
      <c r="E15" s="4"/>
      <c r="F15" s="7">
        <f>SUBTOTAL(1,F10:F13)</f>
        <v>79120</v>
      </c>
      <c r="G15" s="7"/>
      <c r="H15" s="39"/>
    </row>
    <row r="16" spans="1:8" outlineLevel="3" x14ac:dyDescent="0.3">
      <c r="A16" s="14" t="s">
        <v>107</v>
      </c>
      <c r="B16" s="4" t="s">
        <v>108</v>
      </c>
      <c r="C16" s="4" t="s">
        <v>103</v>
      </c>
      <c r="D16" s="4">
        <v>30</v>
      </c>
      <c r="E16" s="4">
        <v>1</v>
      </c>
      <c r="F16" s="7">
        <v>86400</v>
      </c>
      <c r="G16" s="7" t="s">
        <v>190</v>
      </c>
      <c r="H16" s="39">
        <v>86400</v>
      </c>
    </row>
    <row r="17" spans="1:8" outlineLevel="2" x14ac:dyDescent="0.3">
      <c r="A17" s="14"/>
      <c r="B17" s="17" t="s">
        <v>193</v>
      </c>
      <c r="C17" s="4"/>
      <c r="D17" s="4"/>
      <c r="E17" s="4"/>
      <c r="F17" s="7"/>
      <c r="G17" s="7"/>
      <c r="H17" s="39">
        <f>SUBTOTAL(9,H16:H16)</f>
        <v>86400</v>
      </c>
    </row>
    <row r="18" spans="1:8" outlineLevel="3" x14ac:dyDescent="0.3">
      <c r="A18" s="14" t="s">
        <v>102</v>
      </c>
      <c r="B18" s="4" t="s">
        <v>100</v>
      </c>
      <c r="C18" s="4" t="s">
        <v>103</v>
      </c>
      <c r="D18" s="4">
        <v>30</v>
      </c>
      <c r="E18" s="4">
        <v>4</v>
      </c>
      <c r="F18" s="7">
        <v>79200</v>
      </c>
      <c r="G18" s="7">
        <v>20000</v>
      </c>
      <c r="H18" s="39">
        <v>99200</v>
      </c>
    </row>
    <row r="19" spans="1:8" outlineLevel="3" x14ac:dyDescent="0.3">
      <c r="A19" s="14" t="s">
        <v>112</v>
      </c>
      <c r="B19" s="4" t="s">
        <v>100</v>
      </c>
      <c r="C19" s="4" t="s">
        <v>103</v>
      </c>
      <c r="D19" s="4">
        <v>23</v>
      </c>
      <c r="E19" s="4">
        <v>3</v>
      </c>
      <c r="F19" s="7">
        <v>60720</v>
      </c>
      <c r="G19" s="7">
        <v>20000</v>
      </c>
      <c r="H19" s="39">
        <v>80720</v>
      </c>
    </row>
    <row r="20" spans="1:8" outlineLevel="2" x14ac:dyDescent="0.3">
      <c r="A20" s="15"/>
      <c r="B20" s="38" t="s">
        <v>191</v>
      </c>
      <c r="C20" s="14"/>
      <c r="D20" s="4"/>
      <c r="E20" s="4"/>
      <c r="F20" s="7"/>
      <c r="G20" s="7"/>
      <c r="H20" s="39">
        <f>SUBTOTAL(9,H18:H19)</f>
        <v>179920</v>
      </c>
    </row>
    <row r="21" spans="1:8" outlineLevel="1" x14ac:dyDescent="0.3">
      <c r="A21" s="15"/>
      <c r="B21" s="15"/>
      <c r="C21" s="37" t="s">
        <v>188</v>
      </c>
      <c r="D21" s="4"/>
      <c r="E21" s="4"/>
      <c r="F21" s="7">
        <f>SUBTOTAL(1,F16:F19)</f>
        <v>75440</v>
      </c>
      <c r="G21" s="7"/>
      <c r="H21" s="39"/>
    </row>
    <row r="22" spans="1:8" x14ac:dyDescent="0.3">
      <c r="A22" s="15"/>
      <c r="B22" s="38" t="s">
        <v>194</v>
      </c>
      <c r="C22" s="37"/>
      <c r="D22" s="4"/>
      <c r="E22" s="4"/>
      <c r="F22" s="7"/>
      <c r="G22" s="7"/>
      <c r="H22" s="39">
        <f>SUBTOTAL(9,H4:H19)</f>
        <v>1005360</v>
      </c>
    </row>
    <row r="23" spans="1:8" x14ac:dyDescent="0.3">
      <c r="A23" s="15"/>
      <c r="B23" s="15"/>
      <c r="C23" s="37" t="s">
        <v>189</v>
      </c>
      <c r="D23" s="4"/>
      <c r="E23" s="4"/>
      <c r="F23" s="7">
        <f>SUBTOTAL(1,F4:F19)</f>
        <v>85040</v>
      </c>
      <c r="G23" s="7"/>
      <c r="H23" s="39"/>
    </row>
    <row r="24" spans="1:8" x14ac:dyDescent="0.3">
      <c r="A24" s="43" t="s">
        <v>114</v>
      </c>
      <c r="B24" s="43"/>
      <c r="C24" s="44"/>
      <c r="D24" s="45">
        <v>279</v>
      </c>
      <c r="E24" s="45">
        <v>24</v>
      </c>
      <c r="F24" s="46">
        <v>945040</v>
      </c>
      <c r="G24" s="46">
        <v>240000</v>
      </c>
      <c r="H24" s="47">
        <v>1830800</v>
      </c>
    </row>
    <row r="25" spans="1:8" outlineLevel="2" x14ac:dyDescent="0.3">
      <c r="A25" s="30"/>
      <c r="B25" s="30"/>
      <c r="C25" s="30"/>
      <c r="D25" s="30"/>
      <c r="E25" s="30"/>
      <c r="F25" s="31"/>
      <c r="G25" s="31"/>
      <c r="H25" s="31"/>
    </row>
    <row r="26" spans="1:8" outlineLevel="2" x14ac:dyDescent="0.3">
      <c r="A26" s="33"/>
      <c r="B26" s="33"/>
      <c r="C26" s="33"/>
      <c r="D26" s="30"/>
      <c r="E26" s="30"/>
      <c r="F26" s="18"/>
      <c r="G26" s="18"/>
      <c r="H26" s="18"/>
    </row>
    <row r="27" spans="1:8" outlineLevel="1" x14ac:dyDescent="0.3">
      <c r="A27" s="30"/>
      <c r="B27" s="30"/>
      <c r="C27" s="32"/>
      <c r="D27" s="30"/>
      <c r="E27" s="30"/>
      <c r="F27" s="18"/>
      <c r="G27" s="18"/>
      <c r="H27" s="18"/>
    </row>
    <row r="28" spans="1:8" x14ac:dyDescent="0.3">
      <c r="A28" s="30"/>
      <c r="B28" s="30"/>
      <c r="C28" s="32"/>
      <c r="D28" s="30"/>
      <c r="E28" s="30"/>
      <c r="F28" s="18"/>
      <c r="G28" s="18"/>
      <c r="H28" s="18"/>
    </row>
    <row r="29" spans="1:8" x14ac:dyDescent="0.3">
      <c r="A29" s="34"/>
      <c r="B29" s="34"/>
      <c r="C29" s="34"/>
      <c r="D29" s="34"/>
      <c r="E29" s="34"/>
      <c r="F29" s="34"/>
      <c r="G29" s="34"/>
      <c r="H29" s="34"/>
    </row>
  </sheetData>
  <sortState xmlns:xlrd2="http://schemas.microsoft.com/office/spreadsheetml/2017/richdata2" ref="A4:H19">
    <sortCondition ref="C4:C19"/>
    <sortCondition ref="B4:B19"/>
  </sortState>
  <mergeCells count="2">
    <mergeCell ref="A1:H1"/>
    <mergeCell ref="A26:C26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M21"/>
  <sheetViews>
    <sheetView workbookViewId="0">
      <selection activeCell="G15" sqref="G15"/>
    </sheetView>
  </sheetViews>
  <sheetFormatPr defaultRowHeight="16.5" x14ac:dyDescent="0.3"/>
  <cols>
    <col min="2" max="6" width="9" customWidth="1"/>
    <col min="7" max="7" width="5.625" customWidth="1"/>
    <col min="9" max="13" width="9" customWidth="1"/>
  </cols>
  <sheetData>
    <row r="1" spans="1:13" x14ac:dyDescent="0.3">
      <c r="A1" s="27" t="s">
        <v>115</v>
      </c>
      <c r="B1" s="27"/>
      <c r="C1" s="27"/>
      <c r="D1" s="27"/>
      <c r="E1" s="27"/>
      <c r="F1" s="27"/>
      <c r="H1" s="27" t="s">
        <v>116</v>
      </c>
      <c r="I1" s="27"/>
      <c r="J1" s="27"/>
      <c r="K1" s="27"/>
      <c r="L1" s="27"/>
      <c r="M1" s="27"/>
    </row>
    <row r="2" spans="1:13" x14ac:dyDescent="0.3">
      <c r="A2" s="4" t="s">
        <v>117</v>
      </c>
      <c r="B2" s="4" t="s">
        <v>118</v>
      </c>
      <c r="C2" s="4" t="s">
        <v>119</v>
      </c>
      <c r="D2" s="4" t="s">
        <v>120</v>
      </c>
      <c r="E2" s="4" t="s">
        <v>121</v>
      </c>
      <c r="F2" s="4" t="s">
        <v>122</v>
      </c>
      <c r="G2" s="1"/>
      <c r="H2" s="4" t="s">
        <v>117</v>
      </c>
      <c r="I2" s="4" t="s">
        <v>118</v>
      </c>
      <c r="J2" s="4" t="s">
        <v>119</v>
      </c>
      <c r="K2" s="4" t="s">
        <v>120</v>
      </c>
      <c r="L2" s="4" t="s">
        <v>121</v>
      </c>
      <c r="M2" s="4" t="s">
        <v>122</v>
      </c>
    </row>
    <row r="3" spans="1:13" x14ac:dyDescent="0.3">
      <c r="A3" s="4" t="s">
        <v>123</v>
      </c>
      <c r="B3" s="4">
        <v>92</v>
      </c>
      <c r="C3" s="4">
        <v>84</v>
      </c>
      <c r="D3" s="4">
        <v>64</v>
      </c>
      <c r="E3" s="4">
        <v>80</v>
      </c>
      <c r="F3" s="4">
        <f>_xlfn.RANK.EQ(E3,$E$3:$E$11)</f>
        <v>6</v>
      </c>
      <c r="G3" s="1"/>
      <c r="H3" s="4" t="s">
        <v>124</v>
      </c>
      <c r="I3" s="4">
        <v>85</v>
      </c>
      <c r="J3" s="4">
        <v>88</v>
      </c>
      <c r="K3" s="4">
        <v>88</v>
      </c>
      <c r="L3" s="4">
        <v>87</v>
      </c>
      <c r="M3" s="4">
        <v>3</v>
      </c>
    </row>
    <row r="4" spans="1:13" x14ac:dyDescent="0.3">
      <c r="A4" s="4" t="s">
        <v>125</v>
      </c>
      <c r="B4" s="4">
        <v>86</v>
      </c>
      <c r="C4" s="4">
        <v>77</v>
      </c>
      <c r="D4" s="4">
        <v>86</v>
      </c>
      <c r="E4" s="4">
        <v>83</v>
      </c>
      <c r="F4" s="4">
        <f t="shared" ref="F4:F11" si="0">_xlfn.RANK.EQ(E4,$E$3:$E$11)</f>
        <v>4</v>
      </c>
      <c r="G4" s="1"/>
      <c r="H4" s="4" t="s">
        <v>126</v>
      </c>
      <c r="I4" s="4">
        <v>92</v>
      </c>
      <c r="J4" s="4">
        <v>75</v>
      </c>
      <c r="K4" s="4">
        <v>96</v>
      </c>
      <c r="L4" s="4">
        <v>88</v>
      </c>
      <c r="M4" s="4">
        <v>2</v>
      </c>
    </row>
    <row r="5" spans="1:13" x14ac:dyDescent="0.3">
      <c r="A5" s="4" t="s">
        <v>124</v>
      </c>
      <c r="B5" s="4">
        <v>75</v>
      </c>
      <c r="C5" s="4">
        <v>100</v>
      </c>
      <c r="D5" s="4">
        <v>92</v>
      </c>
      <c r="E5" s="4">
        <v>89</v>
      </c>
      <c r="F5" s="4">
        <f t="shared" si="0"/>
        <v>3</v>
      </c>
      <c r="G5" s="1"/>
      <c r="H5" s="4" t="s">
        <v>127</v>
      </c>
      <c r="I5" s="4">
        <v>88</v>
      </c>
      <c r="J5" s="4">
        <v>98</v>
      </c>
      <c r="K5" s="4">
        <v>48</v>
      </c>
      <c r="L5" s="4">
        <v>78</v>
      </c>
      <c r="M5" s="4">
        <v>5</v>
      </c>
    </row>
    <row r="6" spans="1:13" x14ac:dyDescent="0.3">
      <c r="A6" s="4" t="s">
        <v>128</v>
      </c>
      <c r="B6" s="4">
        <v>98</v>
      </c>
      <c r="C6" s="4">
        <v>98</v>
      </c>
      <c r="D6" s="4">
        <v>86</v>
      </c>
      <c r="E6" s="4">
        <v>94</v>
      </c>
      <c r="F6" s="4">
        <f t="shared" si="0"/>
        <v>1</v>
      </c>
      <c r="G6" s="1"/>
      <c r="H6" s="4" t="s">
        <v>123</v>
      </c>
      <c r="I6" s="4">
        <v>78</v>
      </c>
      <c r="J6" s="4">
        <v>99</v>
      </c>
      <c r="K6" s="4">
        <v>52</v>
      </c>
      <c r="L6" s="4">
        <v>76</v>
      </c>
      <c r="M6" s="4">
        <v>7</v>
      </c>
    </row>
    <row r="7" spans="1:13" x14ac:dyDescent="0.3">
      <c r="A7" s="4" t="s">
        <v>129</v>
      </c>
      <c r="B7" s="4">
        <v>75</v>
      </c>
      <c r="C7" s="4">
        <v>64</v>
      </c>
      <c r="D7" s="4">
        <v>55</v>
      </c>
      <c r="E7" s="4">
        <v>65</v>
      </c>
      <c r="F7" s="4">
        <f t="shared" si="0"/>
        <v>8</v>
      </c>
      <c r="G7" s="1"/>
      <c r="H7" s="4" t="s">
        <v>129</v>
      </c>
      <c r="I7" s="4">
        <v>85</v>
      </c>
      <c r="J7" s="4">
        <v>58</v>
      </c>
      <c r="K7" s="4">
        <v>68</v>
      </c>
      <c r="L7" s="4">
        <v>70</v>
      </c>
      <c r="M7" s="4">
        <v>9</v>
      </c>
    </row>
    <row r="8" spans="1:13" x14ac:dyDescent="0.3">
      <c r="A8" s="4" t="s">
        <v>126</v>
      </c>
      <c r="B8" s="4">
        <v>56</v>
      </c>
      <c r="C8" s="4">
        <v>98</v>
      </c>
      <c r="D8" s="4">
        <v>78</v>
      </c>
      <c r="E8" s="4">
        <v>77</v>
      </c>
      <c r="F8" s="4">
        <f t="shared" si="0"/>
        <v>7</v>
      </c>
      <c r="G8" s="1"/>
      <c r="H8" s="4" t="s">
        <v>125</v>
      </c>
      <c r="I8" s="4">
        <v>65</v>
      </c>
      <c r="J8" s="4">
        <v>78</v>
      </c>
      <c r="K8" s="4">
        <v>78</v>
      </c>
      <c r="L8" s="4">
        <v>74</v>
      </c>
      <c r="M8" s="4">
        <v>8</v>
      </c>
    </row>
    <row r="9" spans="1:13" x14ac:dyDescent="0.3">
      <c r="A9" s="4" t="s">
        <v>130</v>
      </c>
      <c r="B9" s="4">
        <v>46</v>
      </c>
      <c r="C9" s="4">
        <v>100</v>
      </c>
      <c r="D9" s="4">
        <v>47</v>
      </c>
      <c r="E9" s="4">
        <v>64</v>
      </c>
      <c r="F9" s="4">
        <f t="shared" si="0"/>
        <v>9</v>
      </c>
      <c r="G9" s="1"/>
      <c r="H9" s="4" t="s">
        <v>130</v>
      </c>
      <c r="I9" s="4">
        <v>78</v>
      </c>
      <c r="J9" s="4">
        <v>88</v>
      </c>
      <c r="K9" s="4">
        <v>99</v>
      </c>
      <c r="L9" s="4">
        <v>88</v>
      </c>
      <c r="M9" s="4">
        <v>1</v>
      </c>
    </row>
    <row r="10" spans="1:13" x14ac:dyDescent="0.3">
      <c r="A10" s="4" t="s">
        <v>131</v>
      </c>
      <c r="B10" s="4">
        <v>84</v>
      </c>
      <c r="C10" s="4">
        <v>88</v>
      </c>
      <c r="D10" s="4">
        <v>98</v>
      </c>
      <c r="E10" s="4">
        <v>90</v>
      </c>
      <c r="F10" s="4">
        <f t="shared" si="0"/>
        <v>2</v>
      </c>
      <c r="G10" s="1"/>
      <c r="H10" s="4" t="s">
        <v>124</v>
      </c>
      <c r="I10" s="4">
        <v>67</v>
      </c>
      <c r="J10" s="4">
        <v>98</v>
      </c>
      <c r="K10" s="4">
        <v>68</v>
      </c>
      <c r="L10" s="4">
        <v>78</v>
      </c>
      <c r="M10" s="4">
        <v>6</v>
      </c>
    </row>
    <row r="11" spans="1:13" x14ac:dyDescent="0.3">
      <c r="A11" s="4" t="s">
        <v>127</v>
      </c>
      <c r="B11" s="4">
        <v>100</v>
      </c>
      <c r="C11" s="4">
        <v>77</v>
      </c>
      <c r="D11" s="4">
        <v>68</v>
      </c>
      <c r="E11" s="4">
        <v>82</v>
      </c>
      <c r="F11" s="4">
        <f t="shared" si="0"/>
        <v>5</v>
      </c>
      <c r="G11" s="1"/>
      <c r="H11" s="4" t="s">
        <v>128</v>
      </c>
      <c r="I11" s="4">
        <v>88</v>
      </c>
      <c r="J11" s="4">
        <v>65</v>
      </c>
      <c r="K11" s="4">
        <v>88</v>
      </c>
      <c r="L11" s="4">
        <v>80</v>
      </c>
      <c r="M11" s="4">
        <v>4</v>
      </c>
    </row>
    <row r="12" spans="1:13" x14ac:dyDescent="0.3">
      <c r="A12" s="4" t="s">
        <v>121</v>
      </c>
      <c r="B12" s="9">
        <f>AVERAGE(B3:B11)</f>
        <v>79.111111111111114</v>
      </c>
      <c r="C12" s="9">
        <f t="shared" ref="C12:D12" si="1">AVERAGE(C3:C11)</f>
        <v>87.333333333333329</v>
      </c>
      <c r="D12" s="9">
        <f t="shared" si="1"/>
        <v>74.888888888888886</v>
      </c>
      <c r="E12" s="28"/>
      <c r="F12" s="29"/>
      <c r="G12" s="1"/>
      <c r="H12" s="4" t="s">
        <v>121</v>
      </c>
      <c r="I12" s="9">
        <f>AVERAGE(I3:I11)</f>
        <v>80.666666666666671</v>
      </c>
      <c r="J12" s="9">
        <f t="shared" ref="J12:K12" si="2">AVERAGE(J3:J11)</f>
        <v>83</v>
      </c>
      <c r="K12" s="9">
        <f t="shared" si="2"/>
        <v>76.111111111111114</v>
      </c>
      <c r="L12" s="28"/>
      <c r="M12" s="29"/>
    </row>
    <row r="14" spans="1:13" x14ac:dyDescent="0.3">
      <c r="A14" s="27" t="s">
        <v>132</v>
      </c>
      <c r="B14" s="27"/>
      <c r="C14" s="27"/>
    </row>
    <row r="15" spans="1:13" x14ac:dyDescent="0.3">
      <c r="A15" s="4" t="s">
        <v>117</v>
      </c>
      <c r="B15" s="4" t="s">
        <v>133</v>
      </c>
      <c r="C15" s="4" t="s">
        <v>134</v>
      </c>
    </row>
    <row r="16" spans="1:13" x14ac:dyDescent="0.3">
      <c r="A16" s="4" t="s">
        <v>125</v>
      </c>
      <c r="B16" s="4">
        <v>65</v>
      </c>
      <c r="C16" s="4">
        <v>77</v>
      </c>
    </row>
    <row r="17" spans="1:3" x14ac:dyDescent="0.3">
      <c r="A17" s="4" t="s">
        <v>124</v>
      </c>
      <c r="B17" s="4">
        <v>67</v>
      </c>
      <c r="C17" s="4">
        <v>88</v>
      </c>
    </row>
    <row r="18" spans="1:3" x14ac:dyDescent="0.3">
      <c r="A18" s="4" t="s">
        <v>128</v>
      </c>
      <c r="B18" s="4">
        <v>88</v>
      </c>
      <c r="C18" s="4">
        <v>65</v>
      </c>
    </row>
    <row r="19" spans="1:3" x14ac:dyDescent="0.3">
      <c r="A19" s="4" t="s">
        <v>130</v>
      </c>
      <c r="B19" s="4">
        <v>46</v>
      </c>
      <c r="C19" s="4">
        <v>88</v>
      </c>
    </row>
    <row r="20" spans="1:3" x14ac:dyDescent="0.3">
      <c r="A20" s="4" t="s">
        <v>131</v>
      </c>
      <c r="B20" s="4">
        <v>84</v>
      </c>
      <c r="C20" s="4">
        <v>88</v>
      </c>
    </row>
    <row r="21" spans="1:3" x14ac:dyDescent="0.3">
      <c r="A21" s="4" t="s">
        <v>127</v>
      </c>
      <c r="B21" s="4">
        <v>88</v>
      </c>
      <c r="C21" s="4">
        <v>77</v>
      </c>
    </row>
  </sheetData>
  <dataConsolidate function="min" leftLabels="1" topLabels="1">
    <dataRefs count="2">
      <dataRef ref="A2:F11" sheet="분석작업-2"/>
      <dataRef ref="H2:M11" sheet="분석작업-2"/>
    </dataRefs>
  </dataConsolidate>
  <mergeCells count="5">
    <mergeCell ref="A1:F1"/>
    <mergeCell ref="H1:M1"/>
    <mergeCell ref="E12:F12"/>
    <mergeCell ref="L12:M12"/>
    <mergeCell ref="A14:C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0"/>
  <sheetViews>
    <sheetView workbookViewId="0">
      <selection activeCell="I8" sqref="I8"/>
    </sheetView>
  </sheetViews>
  <sheetFormatPr defaultRowHeight="16.5" x14ac:dyDescent="0.3"/>
  <cols>
    <col min="1" max="1" width="12.375" bestFit="1" customWidth="1"/>
    <col min="4" max="5" width="8.625" customWidth="1"/>
    <col min="6" max="6" width="8.875" bestFit="1" customWidth="1"/>
    <col min="7" max="7" width="9.25" bestFit="1" customWidth="1"/>
  </cols>
  <sheetData>
    <row r="1" spans="1:7" ht="20.25" x14ac:dyDescent="0.3">
      <c r="A1" s="25" t="s">
        <v>135</v>
      </c>
      <c r="B1" s="25"/>
      <c r="C1" s="25"/>
      <c r="D1" s="25"/>
      <c r="E1" s="25"/>
      <c r="F1" s="25"/>
      <c r="G1" s="25"/>
    </row>
    <row r="3" spans="1:7" x14ac:dyDescent="0.3">
      <c r="A3" s="16" t="s">
        <v>1</v>
      </c>
      <c r="B3" s="16" t="s">
        <v>136</v>
      </c>
      <c r="C3" s="16" t="s">
        <v>137</v>
      </c>
      <c r="D3" s="16" t="s">
        <v>138</v>
      </c>
      <c r="E3" s="16" t="s">
        <v>2</v>
      </c>
      <c r="F3" s="16" t="s">
        <v>139</v>
      </c>
      <c r="G3" s="16" t="s">
        <v>140</v>
      </c>
    </row>
    <row r="4" spans="1:7" x14ac:dyDescent="0.3">
      <c r="A4" s="4" t="s">
        <v>141</v>
      </c>
      <c r="B4" s="4" t="s">
        <v>142</v>
      </c>
      <c r="C4" s="4" t="s">
        <v>143</v>
      </c>
      <c r="D4" s="7">
        <v>1</v>
      </c>
      <c r="E4" s="7">
        <v>5</v>
      </c>
      <c r="F4" s="7">
        <v>4</v>
      </c>
      <c r="G4" s="7">
        <v>4506</v>
      </c>
    </row>
    <row r="5" spans="1:7" x14ac:dyDescent="0.3">
      <c r="A5" s="4" t="s">
        <v>144</v>
      </c>
      <c r="B5" s="4" t="s">
        <v>145</v>
      </c>
      <c r="C5" s="4" t="s">
        <v>146</v>
      </c>
      <c r="D5" s="7">
        <v>216</v>
      </c>
      <c r="E5" s="7">
        <v>3</v>
      </c>
      <c r="F5" s="7">
        <v>647</v>
      </c>
      <c r="G5" s="7">
        <v>662876</v>
      </c>
    </row>
    <row r="6" spans="1:7" x14ac:dyDescent="0.3">
      <c r="A6" s="4" t="s">
        <v>147</v>
      </c>
      <c r="B6" s="4" t="s">
        <v>142</v>
      </c>
      <c r="C6" s="4" t="s">
        <v>143</v>
      </c>
      <c r="D6" s="7">
        <v>2</v>
      </c>
      <c r="E6" s="7">
        <v>8</v>
      </c>
      <c r="F6" s="7">
        <v>13</v>
      </c>
      <c r="G6" s="7">
        <v>12861</v>
      </c>
    </row>
    <row r="7" spans="1:7" x14ac:dyDescent="0.3">
      <c r="A7" s="4" t="s">
        <v>148</v>
      </c>
      <c r="B7" s="4" t="s">
        <v>149</v>
      </c>
      <c r="C7" s="4" t="s">
        <v>150</v>
      </c>
      <c r="D7" s="7">
        <v>1</v>
      </c>
      <c r="E7" s="7">
        <v>11</v>
      </c>
      <c r="F7" s="7">
        <v>11</v>
      </c>
      <c r="G7" s="7">
        <v>10926</v>
      </c>
    </row>
    <row r="8" spans="1:7" x14ac:dyDescent="0.3">
      <c r="A8" s="4" t="s">
        <v>151</v>
      </c>
      <c r="B8" s="4" t="s">
        <v>152</v>
      </c>
      <c r="C8" s="4" t="s">
        <v>153</v>
      </c>
      <c r="D8" s="7">
        <v>5</v>
      </c>
      <c r="E8" s="7">
        <v>4</v>
      </c>
      <c r="F8" s="7">
        <v>20</v>
      </c>
      <c r="G8" s="7">
        <v>20603</v>
      </c>
    </row>
    <row r="9" spans="1:7" x14ac:dyDescent="0.3">
      <c r="A9" s="4" t="s">
        <v>154</v>
      </c>
      <c r="B9" s="4" t="s">
        <v>155</v>
      </c>
      <c r="C9" s="4" t="s">
        <v>156</v>
      </c>
      <c r="D9" s="7">
        <v>42</v>
      </c>
      <c r="E9" s="7">
        <v>3</v>
      </c>
      <c r="F9" s="7">
        <v>126</v>
      </c>
      <c r="G9" s="7">
        <v>129454</v>
      </c>
    </row>
    <row r="10" spans="1:7" x14ac:dyDescent="0.3">
      <c r="A10" s="20" t="s">
        <v>157</v>
      </c>
      <c r="B10" s="26"/>
      <c r="C10" s="21"/>
      <c r="D10" s="7">
        <f>AVERAGE(D4:D9)</f>
        <v>44.5</v>
      </c>
      <c r="E10" s="7">
        <f t="shared" ref="E10:G10" si="0">AVERAGE(E4:E9)</f>
        <v>5.666666666666667</v>
      </c>
      <c r="F10" s="7">
        <f t="shared" si="0"/>
        <v>136.83333333333334</v>
      </c>
      <c r="G10" s="7">
        <f t="shared" si="0"/>
        <v>140204.33333333334</v>
      </c>
    </row>
  </sheetData>
  <mergeCells count="2">
    <mergeCell ref="A1:G1"/>
    <mergeCell ref="A10:C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9525</xdr:colOff>
                    <xdr:row>11</xdr:row>
                    <xdr:rowOff>0</xdr:rowOff>
                  </from>
                  <to>
                    <xdr:col>2</xdr:col>
                    <xdr:colOff>666750</xdr:colOff>
                    <xdr:row>12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8"/>
  <sheetViews>
    <sheetView tabSelected="1" topLeftCell="A9" workbookViewId="0">
      <selection activeCell="L21" sqref="L21"/>
    </sheetView>
  </sheetViews>
  <sheetFormatPr defaultRowHeight="16.5" x14ac:dyDescent="0.3"/>
  <sheetData>
    <row r="1" spans="1:6" ht="20.25" x14ac:dyDescent="0.3">
      <c r="A1" s="25" t="s">
        <v>158</v>
      </c>
      <c r="B1" s="25"/>
      <c r="C1" s="25"/>
      <c r="D1" s="25"/>
      <c r="E1" s="25"/>
      <c r="F1" s="25"/>
    </row>
    <row r="2" spans="1:6" x14ac:dyDescent="0.3">
      <c r="F2" s="10" t="s">
        <v>159</v>
      </c>
    </row>
    <row r="3" spans="1:6" x14ac:dyDescent="0.3">
      <c r="A3" s="4" t="s">
        <v>160</v>
      </c>
      <c r="B3" s="4" t="s">
        <v>161</v>
      </c>
      <c r="C3" s="4" t="s">
        <v>162</v>
      </c>
      <c r="D3" s="4" t="s">
        <v>114</v>
      </c>
      <c r="E3" s="4" t="s">
        <v>163</v>
      </c>
      <c r="F3" s="4" t="s">
        <v>164</v>
      </c>
    </row>
    <row r="4" spans="1:6" x14ac:dyDescent="0.3">
      <c r="A4" s="4" t="s">
        <v>166</v>
      </c>
      <c r="B4" s="13">
        <v>1053</v>
      </c>
      <c r="C4" s="13">
        <v>8232</v>
      </c>
      <c r="D4" s="13">
        <f>SUM(B4:C4)</f>
        <v>9285</v>
      </c>
      <c r="E4" s="12">
        <v>-1518</v>
      </c>
      <c r="F4" s="11">
        <v>0.12820000000000001</v>
      </c>
    </row>
    <row r="5" spans="1:6" x14ac:dyDescent="0.3">
      <c r="A5" s="4" t="s">
        <v>167</v>
      </c>
      <c r="B5" s="13">
        <v>1193</v>
      </c>
      <c r="C5" s="13">
        <v>8033</v>
      </c>
      <c r="D5" s="13">
        <f t="shared" ref="D5:D8" si="0">SUM(B5:C5)</f>
        <v>9226</v>
      </c>
      <c r="E5" s="12">
        <v>-1696</v>
      </c>
      <c r="F5" s="11">
        <v>0.14879999999999999</v>
      </c>
    </row>
    <row r="6" spans="1:6" x14ac:dyDescent="0.3">
      <c r="A6" s="4" t="s">
        <v>168</v>
      </c>
      <c r="B6" s="13">
        <v>1060</v>
      </c>
      <c r="C6" s="13">
        <v>8269</v>
      </c>
      <c r="D6" s="13">
        <f t="shared" si="0"/>
        <v>9329</v>
      </c>
      <c r="E6" s="12">
        <v>-1715</v>
      </c>
      <c r="F6" s="11">
        <v>0.12839999999999999</v>
      </c>
    </row>
    <row r="7" spans="1:6" x14ac:dyDescent="0.3">
      <c r="A7" s="4" t="s">
        <v>169</v>
      </c>
      <c r="B7" s="13">
        <v>1426</v>
      </c>
      <c r="C7" s="13">
        <v>4373</v>
      </c>
      <c r="D7" s="13">
        <f t="shared" si="0"/>
        <v>5799</v>
      </c>
      <c r="E7" s="12">
        <v>-1177</v>
      </c>
      <c r="F7" s="11">
        <v>0.32669999999999999</v>
      </c>
    </row>
    <row r="8" spans="1:6" x14ac:dyDescent="0.3">
      <c r="A8" s="4" t="s">
        <v>170</v>
      </c>
      <c r="B8" s="13">
        <v>1539</v>
      </c>
      <c r="C8" s="13">
        <v>4486</v>
      </c>
      <c r="D8" s="13">
        <f t="shared" si="0"/>
        <v>6025</v>
      </c>
      <c r="E8" s="12">
        <v>-1064</v>
      </c>
      <c r="F8" s="11">
        <v>0.34370000000000001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Administrator</cp:lastModifiedBy>
  <dcterms:created xsi:type="dcterms:W3CDTF">2023-04-27T08:01:32Z</dcterms:created>
  <dcterms:modified xsi:type="dcterms:W3CDTF">2025-10-30T01:43:28Z</dcterms:modified>
</cp:coreProperties>
</file>