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종민\Desktop\컴활\"/>
    </mc:Choice>
  </mc:AlternateContent>
  <xr:revisionPtr revIDLastSave="0" documentId="13_ncr:1_{32FE4B3E-F89F-4EBD-AADF-E536D15F4DFC}" xr6:coauthVersionLast="47" xr6:coauthVersionMax="47" xr10:uidLastSave="{00000000-0000-0000-0000-000000000000}"/>
  <bookViews>
    <workbookView xWindow="-105" yWindow="0" windowWidth="20565" windowHeight="15585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9" r:id="rId6"/>
    <sheet name="매크로작업" sheetId="7" r:id="rId7"/>
    <sheet name="차트작업" sheetId="8" r:id="rId8"/>
  </sheets>
  <definedNames>
    <definedName name="_xleta.SUMIF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4" l="1"/>
  <c r="D38" i="4"/>
  <c r="J3" i="4"/>
  <c r="J4" i="4"/>
  <c r="J5" i="4"/>
  <c r="J6" i="4"/>
  <c r="J7" i="4"/>
  <c r="J8" i="4"/>
  <c r="J9" i="4"/>
  <c r="J10" i="4"/>
  <c r="J11" i="4"/>
  <c r="E13" i="7"/>
  <c r="F13" i="7"/>
  <c r="D13" i="7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7" i="5"/>
  <c r="F17" i="5"/>
  <c r="H11" i="5"/>
  <c r="F11" i="5"/>
  <c r="H6" i="5"/>
  <c r="H19" i="5" s="1"/>
  <c r="F6" i="5"/>
  <c r="F19" i="5" s="1"/>
  <c r="H18" i="5"/>
  <c r="F18" i="5"/>
  <c r="H12" i="5"/>
  <c r="F12" i="5"/>
  <c r="H7" i="5"/>
  <c r="F7" i="5"/>
  <c r="I16" i="4"/>
  <c r="I17" i="4"/>
  <c r="I18" i="4"/>
  <c r="I19" i="4"/>
  <c r="I20" i="4"/>
  <c r="I21" i="4"/>
  <c r="I22" i="4"/>
  <c r="I23" i="4"/>
  <c r="H16" i="4"/>
  <c r="H17" i="4"/>
  <c r="H18" i="4"/>
  <c r="H19" i="4"/>
  <c r="H20" i="4"/>
  <c r="H21" i="4"/>
  <c r="H22" i="4"/>
  <c r="H23" i="4"/>
  <c r="H15" i="4"/>
  <c r="I15" i="4"/>
  <c r="C25" i="4"/>
  <c r="D25" i="4"/>
  <c r="C4" i="4"/>
  <c r="C5" i="4"/>
  <c r="C6" i="4"/>
  <c r="C7" i="4"/>
  <c r="C8" i="4"/>
  <c r="C9" i="4"/>
  <c r="C10" i="4"/>
  <c r="C11" i="4"/>
  <c r="C3" i="4"/>
  <c r="D4" i="4"/>
  <c r="D5" i="4"/>
  <c r="D6" i="4"/>
  <c r="D7" i="4"/>
  <c r="D8" i="4"/>
  <c r="D9" i="4"/>
  <c r="D10" i="4"/>
  <c r="D11" i="4"/>
  <c r="D3" i="4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F20" i="5" l="1"/>
  <c r="H20" i="5"/>
  <c r="G13" i="2"/>
  <c r="E13" i="2"/>
  <c r="D13" i="2"/>
</calcChain>
</file>

<file path=xl/sharedStrings.xml><?xml version="1.0" encoding="utf-8"?>
<sst xmlns="http://schemas.openxmlformats.org/spreadsheetml/2006/main" count="350" uniqueCount="234">
  <si>
    <t>영업부</t>
  </si>
  <si>
    <t>사원 기록 카드</t>
    <phoneticPr fontId="1" type="noConversion"/>
  </si>
  <si>
    <t>[표1]</t>
  </si>
  <si>
    <t>수학경시대회</t>
  </si>
  <si>
    <t>응시번호</t>
  </si>
  <si>
    <t>점수</t>
  </si>
  <si>
    <t>수상여부</t>
  </si>
  <si>
    <t xml:space="preserve">[표2] </t>
  </si>
  <si>
    <t xml:space="preserve">[표3] </t>
  </si>
  <si>
    <t>신제품 판매 현황</t>
  </si>
  <si>
    <t>사원명</t>
  </si>
  <si>
    <t>지점명</t>
  </si>
  <si>
    <t>판매금액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</si>
  <si>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</si>
  <si>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</si>
  <si>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</si>
  <si>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</si>
  <si>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</si>
  <si>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</si>
  <si>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</si>
  <si>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</si>
  <si>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</si>
  <si>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</si>
  <si>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</si>
  <si>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</si>
  <si>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</si>
  <si>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[표4]</t>
  </si>
  <si>
    <t>기부현황</t>
  </si>
  <si>
    <t>고객번호</t>
  </si>
  <si>
    <t>고객명</t>
  </si>
  <si>
    <t>구매금액</t>
  </si>
  <si>
    <t>기부</t>
  </si>
  <si>
    <t>A-001</t>
  </si>
  <si>
    <t>김재덕</t>
  </si>
  <si>
    <t>★★★★</t>
  </si>
  <si>
    <t>A-002</t>
  </si>
  <si>
    <t>신애라</t>
  </si>
  <si>
    <t>★★</t>
  </si>
  <si>
    <t>A-003</t>
  </si>
  <si>
    <t>김새연</t>
  </si>
  <si>
    <t>★★★</t>
  </si>
  <si>
    <t>A-004</t>
  </si>
  <si>
    <t>이학범</t>
  </si>
  <si>
    <t>★</t>
  </si>
  <si>
    <t>A-005</t>
  </si>
  <si>
    <t>유예소</t>
  </si>
  <si>
    <t>A-006</t>
  </si>
  <si>
    <t>조재호</t>
  </si>
  <si>
    <t>A-007</t>
  </si>
  <si>
    <t>김서하</t>
  </si>
  <si>
    <t>A-008</t>
  </si>
  <si>
    <t>안창림</t>
  </si>
  <si>
    <t>A-009</t>
  </si>
  <si>
    <t>박은빈</t>
  </si>
  <si>
    <t>★★★★★</t>
  </si>
  <si>
    <t>&lt;기부구분표&gt;</t>
  </si>
  <si>
    <t>이상</t>
  </si>
  <si>
    <t>미만</t>
  </si>
  <si>
    <t>[표5]</t>
  </si>
  <si>
    <t>사원 급여 현황</t>
  </si>
  <si>
    <t>성명</t>
  </si>
  <si>
    <t>부서명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</si>
  <si>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</si>
  <si>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</si>
  <si>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</si>
  <si>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</si>
  <si>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</si>
  <si>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</si>
  <si>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</si>
  <si>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</si>
  <si>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</si>
  <si>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경리부</t>
  </si>
  <si>
    <t>박혁제</t>
  </si>
  <si>
    <t>김순례</t>
  </si>
  <si>
    <t>우인철</t>
  </si>
  <si>
    <t>개발부</t>
  </si>
  <si>
    <t>유철민</t>
  </si>
  <si>
    <t>기획부 제외 평균</t>
  </si>
  <si>
    <t>분류</t>
  </si>
  <si>
    <t>등급</t>
  </si>
  <si>
    <t>대여회수</t>
  </si>
  <si>
    <t>지연회수</t>
  </si>
  <si>
    <t>지연비율</t>
  </si>
  <si>
    <t>대여수입액</t>
  </si>
  <si>
    <t>합계</t>
  </si>
  <si>
    <t>상공상사 3월분 급여지급명세서</t>
    <phoneticPr fontId="1" type="noConversion"/>
  </si>
  <si>
    <t>직위</t>
  </si>
  <si>
    <t>기본급</t>
  </si>
  <si>
    <t>수당</t>
  </si>
  <si>
    <t>상여급</t>
  </si>
  <si>
    <t>수령액</t>
  </si>
  <si>
    <t>신현빈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</si>
  <si>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</si>
  <si>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</si>
  <si>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</si>
  <si>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</si>
  <si>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</si>
  <si>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</si>
  <si>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</si>
  <si>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</si>
  <si>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</si>
  <si>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</si>
  <si>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</si>
  <si>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</si>
  <si>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강동원</t>
  </si>
  <si>
    <t>한지효</t>
  </si>
  <si>
    <t>윤범준</t>
  </si>
  <si>
    <t>제품코드별 판매 현황</t>
    <phoneticPr fontId="1" type="noConversion"/>
  </si>
  <si>
    <t>제품코드</t>
  </si>
  <si>
    <t>판매량</t>
  </si>
  <si>
    <t>단가</t>
  </si>
  <si>
    <t>원가비율</t>
  </si>
  <si>
    <t>구입원가</t>
  </si>
  <si>
    <t>총매출</t>
  </si>
  <si>
    <t>순이익</t>
  </si>
  <si>
    <t>고급형</t>
  </si>
  <si>
    <t>중급형</t>
  </si>
  <si>
    <t>보급형</t>
  </si>
  <si>
    <t>ssd-b</t>
    <phoneticPr fontId="1" type="noConversion"/>
  </si>
  <si>
    <t>ssd-c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</si>
  <si>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</si>
  <si>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</si>
  <si>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</si>
  <si>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usb-a</t>
    <phoneticPr fontId="1" type="noConversion"/>
  </si>
  <si>
    <t>usb-b</t>
    <phoneticPr fontId="1" type="noConversion"/>
  </si>
  <si>
    <t>usb-c</t>
    <phoneticPr fontId="1" type="noConversion"/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</si>
  <si>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</si>
  <si>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</si>
  <si>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</si>
  <si>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</si>
  <si>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</si>
  <si>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</si>
  <si>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</si>
  <si>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</si>
  <si>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</si>
  <si>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</si>
  <si>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</si>
  <si>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</si>
  <si>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</si>
  <si>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</si>
  <si>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</si>
  <si>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</si>
  <si>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</si>
  <si>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</si>
  <si>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</si>
  <si>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</si>
  <si>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</si>
  <si>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</si>
  <si>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</si>
  <si>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</si>
  <si>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</si>
  <si>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</si>
  <si>
    <t>부산지점 판매 현황</t>
    <phoneticPr fontId="1" type="noConversion"/>
  </si>
  <si>
    <t>날짜</t>
  </si>
  <si>
    <t>제품</t>
  </si>
  <si>
    <t>판매단가</t>
  </si>
  <si>
    <t>컴퓨터</t>
  </si>
  <si>
    <t>냉장고</t>
  </si>
  <si>
    <t>카메라</t>
  </si>
  <si>
    <t>모니터</t>
  </si>
  <si>
    <t>도서코드</t>
    <phoneticPr fontId="1" type="noConversion"/>
  </si>
  <si>
    <t>경영</t>
    <phoneticPr fontId="1" type="noConversion"/>
  </si>
  <si>
    <t>B-15224</t>
    <phoneticPr fontId="1" type="noConversion"/>
  </si>
  <si>
    <t>B-64183</t>
    <phoneticPr fontId="1" type="noConversion"/>
  </si>
  <si>
    <t>B-92007</t>
    <phoneticPr fontId="1" type="noConversion"/>
  </si>
  <si>
    <t>취미</t>
    <phoneticPr fontId="1" type="noConversion"/>
  </si>
  <si>
    <t>H-20543</t>
    <phoneticPr fontId="1" type="noConversion"/>
  </si>
  <si>
    <t>H-57199</t>
    <phoneticPr fontId="1" type="noConversion"/>
  </si>
  <si>
    <t>H-83273</t>
    <phoneticPr fontId="1" type="noConversion"/>
  </si>
  <si>
    <t>건강</t>
    <phoneticPr fontId="1" type="noConversion"/>
  </si>
  <si>
    <t>S-78524</t>
    <phoneticPr fontId="1" type="noConversion"/>
  </si>
  <si>
    <t>S-11008</t>
    <phoneticPr fontId="1" type="noConversion"/>
  </si>
  <si>
    <t>S-34493</t>
    <phoneticPr fontId="1" type="noConversion"/>
  </si>
  <si>
    <t>기말고사 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</si>
  <si>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</si>
  <si>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</si>
  <si>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</si>
  <si>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</si>
  <si>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</si>
  <si>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</si>
  <si>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총점</t>
    <phoneticPr fontId="1" type="noConversion"/>
  </si>
  <si>
    <t>평균</t>
    <phoneticPr fontId="1" type="noConversion"/>
  </si>
  <si>
    <t>박명수</t>
    <phoneticPr fontId="1" type="noConversion"/>
  </si>
  <si>
    <t>안은진</t>
    <phoneticPr fontId="1" type="noConversion"/>
  </si>
  <si>
    <t>하수은</t>
    <phoneticPr fontId="1" type="noConversion"/>
  </si>
  <si>
    <t>유하성</t>
    <phoneticPr fontId="1" type="noConversion"/>
  </si>
  <si>
    <t>장현수</t>
    <phoneticPr fontId="1" type="noConversion"/>
  </si>
  <si>
    <t>황민주</t>
    <phoneticPr fontId="1" type="noConversion"/>
  </si>
  <si>
    <t>한서준</t>
    <phoneticPr fontId="1" type="noConversion"/>
  </si>
  <si>
    <t>이상화</t>
    <phoneticPr fontId="1" type="noConversion"/>
  </si>
  <si>
    <t>강남길</t>
    <phoneticPr fontId="1" type="noConversion"/>
  </si>
  <si>
    <t>경기점수결과</t>
    <phoneticPr fontId="1" type="noConversion"/>
  </si>
  <si>
    <t>성명</t>
    <phoneticPr fontId="1" type="noConversion"/>
  </si>
  <si>
    <t>1차</t>
    <phoneticPr fontId="1" type="noConversion"/>
  </si>
  <si>
    <t>2차</t>
  </si>
  <si>
    <t>3차</t>
  </si>
  <si>
    <t>4차</t>
  </si>
  <si>
    <t>한영웅</t>
    <phoneticPr fontId="1" type="noConversion"/>
  </si>
  <si>
    <t>강흥민</t>
    <phoneticPr fontId="1" type="noConversion"/>
  </si>
  <si>
    <t>남성주</t>
    <phoneticPr fontId="1" type="noConversion"/>
  </si>
  <si>
    <t>신성한</t>
    <phoneticPr fontId="1" type="noConversion"/>
  </si>
  <si>
    <t>오경민</t>
    <phoneticPr fontId="1" type="noConversion"/>
  </si>
  <si>
    <t>이대로</t>
    <phoneticPr fontId="1" type="noConversion"/>
  </si>
  <si>
    <t>김치국</t>
    <phoneticPr fontId="1" type="noConversion"/>
  </si>
  <si>
    <t>정민기</t>
    <phoneticPr fontId="1" type="noConversion"/>
  </si>
  <si>
    <t>윤성철</t>
    <phoneticPr fontId="1" type="noConversion"/>
  </si>
  <si>
    <t>사원번호</t>
    <phoneticPr fontId="1" type="noConversion"/>
  </si>
  <si>
    <t>윤영근</t>
    <phoneticPr fontId="1" type="noConversion"/>
  </si>
  <si>
    <t>이수안</t>
    <phoneticPr fontId="1" type="noConversion"/>
  </si>
  <si>
    <t>이인상</t>
    <phoneticPr fontId="1" type="noConversion"/>
  </si>
  <si>
    <t>최혜인</t>
    <phoneticPr fontId="1" type="noConversion"/>
  </si>
  <si>
    <t>윤인수</t>
    <phoneticPr fontId="1" type="noConversion"/>
  </si>
  <si>
    <t>김구완</t>
    <phoneticPr fontId="1" type="noConversion"/>
  </si>
  <si>
    <t>ID</t>
    <phoneticPr fontId="1" type="noConversion"/>
  </si>
  <si>
    <t>Rose-10</t>
    <phoneticPr fontId="1" type="noConversion"/>
  </si>
  <si>
    <t>Rose-11</t>
  </si>
  <si>
    <t>Rose-12</t>
  </si>
  <si>
    <t>Pig-a1</t>
    <phoneticPr fontId="1" type="noConversion"/>
  </si>
  <si>
    <t>Pig-a2</t>
  </si>
  <si>
    <t>Pig-a3</t>
  </si>
  <si>
    <t>부서</t>
    <phoneticPr fontId="1" type="noConversion"/>
  </si>
  <si>
    <t>기획실</t>
    <phoneticPr fontId="1" type="noConversion"/>
  </si>
  <si>
    <t>총무과</t>
    <phoneticPr fontId="1" type="noConversion"/>
  </si>
  <si>
    <t>영업부</t>
    <phoneticPr fontId="1" type="noConversion"/>
  </si>
  <si>
    <t>경력(개월수)</t>
    <phoneticPr fontId="1" type="noConversion"/>
  </si>
  <si>
    <t>♠도서 대여 관리♠</t>
    <phoneticPr fontId="1" type="noConversion"/>
  </si>
  <si>
    <t>고급형 최대</t>
  </si>
  <si>
    <t>보급형 최대</t>
  </si>
  <si>
    <t>중급형 최대</t>
  </si>
  <si>
    <t>전체 최대값</t>
  </si>
  <si>
    <t>고급형 최소</t>
  </si>
  <si>
    <t>보급형 최소</t>
  </si>
  <si>
    <t>중급형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</si>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</sst>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0.0%"/>
    <numFmt numFmtId="180" formatCode="#,##0&quot;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B050"/>
      <name val="맑은 고딕"/>
      <family val="2"/>
      <charset val="129"/>
      <scheme val="minor"/>
    </font>
    <font>
      <sz val="11"/>
      <color rgb="FF00B05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40% - 강조색1" xfId="2" builtinId="31"/>
    <cellStyle name="쉼표 [0]" xfId="1" builtinId="6"/>
    <cellStyle name="표준" xfId="0" builtinId="0"/>
  </cellStyles>
  <dxfs count="27">
    <dxf>
      <font>
        <b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/>
        <color rgb="FFFF0000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rgb="FFFF0000"/>
      </font>
    </dxf>
    <dxf>
      <font>
        <b/>
        <i/>
        <color rgb="FFFF0000"/>
      </font>
    </dxf>
    <dxf>
      <font>
        <color theme="1"/>
      </font>
    </dxf>
    <dxf>
      <font>
        <b/>
        <i/>
        <color rgb="FFFF0000"/>
      </font>
    </dxf>
    <dxf>
      <font>
        <color rgb="FFFF0000"/>
      </font>
    </dxf>
    <dxf>
      <font>
        <b/>
        <i/>
        <color rgb="FFFF0000"/>
      </font>
    </dxf>
    <dxf>
      <font>
        <color theme="1"/>
      </font>
    </dxf>
    <dxf>
      <font>
        <b/>
        <i/>
        <color rgb="FFFF0000"/>
      </font>
    </dxf>
    <dxf>
      <font>
        <color rgb="FFFF0000"/>
      </font>
    </dxf>
    <dxf>
      <font>
        <b/>
        <i/>
        <color rgb="FFFF0000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날짜별 판매금액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차트작업!$A$4:$A$8</c:f>
              <c:numCache>
                <c:formatCode>m/d/yyyy</c:formatCode>
                <c:ptCount val="5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8400</c:v>
                </c:pt>
                <c:pt idx="1">
                  <c:v>18000</c:v>
                </c:pt>
                <c:pt idx="2">
                  <c:v>3200</c:v>
                </c:pt>
                <c:pt idx="3">
                  <c:v>6300</c:v>
                </c:pt>
                <c:pt idx="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7-4376-9223-1C4DF368CE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16400"/>
        <c:axId val="1334715440"/>
      </c:barChart>
      <c:dateAx>
        <c:axId val="1334716400"/>
        <c:scaling>
          <c:orientation val="maxMin"/>
        </c:scaling>
        <c:delete val="0"/>
        <c:axPos val="l"/>
        <c:numFmt formatCode="m&quot;월&quot;\ d&quot;일&quot;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5440"/>
        <c:crosses val="autoZero"/>
        <c:auto val="1"/>
        <c:lblOffset val="100"/>
        <c:baseTimeUnit val="months"/>
      </c:dateAx>
      <c:valAx>
        <c:axId val="1334715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5</xdr:col>
      <xdr:colOff>684068</xdr:colOff>
      <xdr:row>16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D555D05F-C4D8-EB05-3091-6FAA5409FCFE}"/>
            </a:ext>
          </a:extLst>
        </xdr:cNvPr>
        <xdr:cNvSpPr/>
      </xdr:nvSpPr>
      <xdr:spPr>
        <a:xfrm>
          <a:off x="2952750" y="2957080"/>
          <a:ext cx="1368136" cy="41563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D67A668-B870-3E55-8F71-889781A5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zoomScale="175" zoomScaleNormal="175" workbookViewId="0">
      <selection activeCell="E5" sqref="E5"/>
    </sheetView>
  </sheetViews>
  <sheetFormatPr defaultRowHeight="16.5" x14ac:dyDescent="0.3"/>
  <cols>
    <col min="5" max="5" width="11.625" bestFit="1" customWidth="1"/>
  </cols>
  <sheetData>
    <row r="1" spans="1:5" x14ac:dyDescent="0.3">
      <c r="A1" t="s">
        <v>1</v>
      </c>
    </row>
    <row r="3" spans="1:5" x14ac:dyDescent="0.3">
      <c r="A3" s="1" t="s">
        <v>206</v>
      </c>
      <c r="B3" s="1" t="s">
        <v>174</v>
      </c>
      <c r="C3" s="1" t="s">
        <v>213</v>
      </c>
      <c r="D3" s="1" t="s">
        <v>220</v>
      </c>
      <c r="E3" s="1" t="s">
        <v>224</v>
      </c>
    </row>
    <row r="4" spans="1:5" x14ac:dyDescent="0.3">
      <c r="A4" s="1">
        <v>11002</v>
      </c>
      <c r="B4" s="1" t="s">
        <v>207</v>
      </c>
      <c r="C4" s="1" t="s">
        <v>214</v>
      </c>
      <c r="D4" s="1" t="s">
        <v>221</v>
      </c>
      <c r="E4" s="1">
        <v>150</v>
      </c>
    </row>
    <row r="5" spans="1:5" x14ac:dyDescent="0.3">
      <c r="A5" s="1">
        <v>11003</v>
      </c>
      <c r="B5" s="1" t="s">
        <v>208</v>
      </c>
      <c r="C5" s="1" t="s">
        <v>215</v>
      </c>
      <c r="D5" s="1" t="s">
        <v>222</v>
      </c>
      <c r="E5" s="1">
        <v>128</v>
      </c>
    </row>
    <row r="6" spans="1:5" x14ac:dyDescent="0.3">
      <c r="A6" s="1">
        <v>11004</v>
      </c>
      <c r="B6" s="1" t="s">
        <v>209</v>
      </c>
      <c r="C6" s="1" t="s">
        <v>216</v>
      </c>
      <c r="D6" s="1" t="s">
        <v>223</v>
      </c>
      <c r="E6" s="1">
        <v>124</v>
      </c>
    </row>
    <row r="7" spans="1:5" x14ac:dyDescent="0.3">
      <c r="A7" s="1">
        <v>20015</v>
      </c>
      <c r="B7" s="1" t="s">
        <v>210</v>
      </c>
      <c r="C7" s="1" t="s">
        <v>217</v>
      </c>
      <c r="D7" s="1" t="s">
        <v>221</v>
      </c>
      <c r="E7" s="1">
        <v>60</v>
      </c>
    </row>
    <row r="8" spans="1:5" x14ac:dyDescent="0.3">
      <c r="A8" s="1">
        <v>20016</v>
      </c>
      <c r="B8" s="1" t="s">
        <v>211</v>
      </c>
      <c r="C8" s="1" t="s">
        <v>218</v>
      </c>
      <c r="D8" s="1" t="s">
        <v>222</v>
      </c>
      <c r="E8" s="1">
        <v>40</v>
      </c>
    </row>
    <row r="9" spans="1:5" x14ac:dyDescent="0.3">
      <c r="A9" s="1">
        <v>30017</v>
      </c>
      <c r="B9" s="1" t="s">
        <v>212</v>
      </c>
      <c r="C9" s="1" t="s">
        <v>219</v>
      </c>
      <c r="D9" s="1" t="s">
        <v>221</v>
      </c>
      <c r="E9" s="1">
        <v>36</v>
      </c>
    </row>
    <row r="10" spans="1:5" x14ac:dyDescent="0.3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3"/>
  <sheetViews>
    <sheetView zoomScale="160" zoomScaleNormal="160" workbookViewId="0">
      <selection activeCell="I6" sqref="I6"/>
    </sheetView>
  </sheetViews>
  <sheetFormatPr defaultRowHeight="16.5" x14ac:dyDescent="0.3"/>
  <cols>
    <col min="1" max="1" width="3.625" customWidth="1"/>
    <col min="6" max="6" width="9.5" bestFit="1" customWidth="1"/>
    <col min="7" max="7" width="11" bestFit="1" customWidth="1"/>
  </cols>
  <sheetData>
    <row r="1" spans="2:9" x14ac:dyDescent="0.3">
      <c r="D1" s="3" t="s">
        <v>225</v>
      </c>
    </row>
    <row r="3" spans="2:9" x14ac:dyDescent="0.3">
      <c r="B3" s="16" t="s">
        <v>78</v>
      </c>
      <c r="C3" s="16" t="s">
        <v>160</v>
      </c>
      <c r="D3" s="16" t="s">
        <v>80</v>
      </c>
      <c r="E3" s="16" t="s">
        <v>81</v>
      </c>
      <c r="F3" s="16" t="s">
        <v>82</v>
      </c>
      <c r="G3" s="16" t="s">
        <v>83</v>
      </c>
    </row>
    <row r="4" spans="2:9" x14ac:dyDescent="0.3">
      <c r="B4" s="17" t="s">
        <v>161</v>
      </c>
      <c r="C4" s="4" t="s">
        <v>162</v>
      </c>
      <c r="D4" s="4">
        <v>134</v>
      </c>
      <c r="E4" s="4">
        <v>60</v>
      </c>
      <c r="F4" s="18">
        <v>2.233333</v>
      </c>
      <c r="G4" s="19">
        <v>201000</v>
      </c>
    </row>
    <row r="5" spans="2:9" x14ac:dyDescent="0.3">
      <c r="B5" s="17"/>
      <c r="C5" s="4" t="s">
        <v>163</v>
      </c>
      <c r="D5" s="4">
        <v>88</v>
      </c>
      <c r="E5" s="4">
        <v>78</v>
      </c>
      <c r="F5" s="18">
        <v>1.1282049999999999</v>
      </c>
      <c r="G5" s="19">
        <v>88000</v>
      </c>
      <c r="I5" s="1">
        <v>1</v>
      </c>
    </row>
    <row r="6" spans="2:9" x14ac:dyDescent="0.3">
      <c r="B6" s="17"/>
      <c r="C6" s="4" t="s">
        <v>164</v>
      </c>
      <c r="D6" s="4">
        <v>65</v>
      </c>
      <c r="E6" s="4">
        <v>20</v>
      </c>
      <c r="F6" s="18">
        <v>3.25</v>
      </c>
      <c r="G6" s="19">
        <v>65000</v>
      </c>
    </row>
    <row r="7" spans="2:9" x14ac:dyDescent="0.3">
      <c r="B7" s="17" t="s">
        <v>165</v>
      </c>
      <c r="C7" s="4" t="s">
        <v>166</v>
      </c>
      <c r="D7" s="4">
        <v>120</v>
      </c>
      <c r="E7" s="4">
        <v>87</v>
      </c>
      <c r="F7" s="18">
        <v>1.37931</v>
      </c>
      <c r="G7" s="19">
        <v>180000</v>
      </c>
    </row>
    <row r="8" spans="2:9" x14ac:dyDescent="0.3">
      <c r="B8" s="17"/>
      <c r="C8" s="4" t="s">
        <v>167</v>
      </c>
      <c r="D8" s="4">
        <v>56</v>
      </c>
      <c r="E8" s="4">
        <v>40</v>
      </c>
      <c r="F8" s="18">
        <v>1.4</v>
      </c>
      <c r="G8" s="19">
        <v>56000</v>
      </c>
    </row>
    <row r="9" spans="2:9" x14ac:dyDescent="0.3">
      <c r="B9" s="17"/>
      <c r="C9" s="4" t="s">
        <v>168</v>
      </c>
      <c r="D9" s="4">
        <v>30</v>
      </c>
      <c r="E9" s="4">
        <v>10</v>
      </c>
      <c r="F9" s="18">
        <v>3</v>
      </c>
      <c r="G9" s="19">
        <v>30000</v>
      </c>
    </row>
    <row r="10" spans="2:9" x14ac:dyDescent="0.3">
      <c r="B10" s="17" t="s">
        <v>169</v>
      </c>
      <c r="C10" s="4" t="s">
        <v>170</v>
      </c>
      <c r="D10" s="4">
        <v>100</v>
      </c>
      <c r="E10" s="4">
        <v>85</v>
      </c>
      <c r="F10" s="18">
        <v>1.176471</v>
      </c>
      <c r="G10" s="19">
        <v>150000</v>
      </c>
    </row>
    <row r="11" spans="2:9" x14ac:dyDescent="0.3">
      <c r="B11" s="17"/>
      <c r="C11" s="4" t="s">
        <v>171</v>
      </c>
      <c r="D11" s="4">
        <v>70</v>
      </c>
      <c r="E11" s="4">
        <v>45</v>
      </c>
      <c r="F11" s="18">
        <v>1.5555559999999999</v>
      </c>
      <c r="G11" s="19">
        <v>70000</v>
      </c>
    </row>
    <row r="12" spans="2:9" x14ac:dyDescent="0.3">
      <c r="B12" s="17"/>
      <c r="C12" s="4" t="s">
        <v>172</v>
      </c>
      <c r="D12" s="4">
        <v>40</v>
      </c>
      <c r="E12" s="4">
        <v>22</v>
      </c>
      <c r="F12" s="18">
        <v>1.818182</v>
      </c>
      <c r="G12" s="19">
        <v>40000</v>
      </c>
    </row>
    <row r="13" spans="2:9" x14ac:dyDescent="0.3">
      <c r="B13" s="17" t="s">
        <v>84</v>
      </c>
      <c r="C13" s="17"/>
      <c r="D13" s="4">
        <f>SUM(D4:D12)</f>
        <v>703</v>
      </c>
      <c r="E13" s="4">
        <f>SUM(E4:E12)</f>
        <v>447</v>
      </c>
      <c r="F13" s="4"/>
      <c r="G13" s="19">
        <f>SUM(G4:G12)</f>
        <v>880000</v>
      </c>
    </row>
  </sheetData>
  <mergeCells count="4">
    <mergeCell ref="B4:B6"/>
    <mergeCell ref="B7:B9"/>
    <mergeCell ref="B10:B12"/>
    <mergeCell ref="B13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0"/>
  <sheetViews>
    <sheetView zoomScale="160" zoomScaleNormal="160" workbookViewId="0">
      <selection activeCell="I6" sqref="I6"/>
    </sheetView>
  </sheetViews>
  <sheetFormatPr defaultRowHeight="16.5" x14ac:dyDescent="0.3"/>
  <cols>
    <col min="4" max="4" width="12.625" customWidth="1"/>
    <col min="5" max="5" width="11.125" customWidth="1"/>
    <col min="6" max="7" width="12.625" customWidth="1"/>
  </cols>
  <sheetData>
    <row r="1" spans="1:7" ht="20.25" x14ac:dyDescent="0.3">
      <c r="A1" s="12" t="s">
        <v>85</v>
      </c>
      <c r="B1" s="12"/>
      <c r="C1" s="12"/>
      <c r="D1" s="12"/>
      <c r="E1" s="12"/>
      <c r="F1" s="12"/>
      <c r="G1" s="12"/>
    </row>
    <row r="3" spans="1:7" x14ac:dyDescent="0.3">
      <c r="A3" s="4" t="s">
        <v>60</v>
      </c>
      <c r="B3" s="4" t="s">
        <v>61</v>
      </c>
      <c r="C3" s="4" t="s">
        <v>86</v>
      </c>
      <c r="D3" s="4" t="s">
        <v>87</v>
      </c>
      <c r="E3" s="4" t="s">
        <v>88</v>
      </c>
      <c r="F3" s="4" t="s">
        <v>89</v>
      </c>
      <c r="G3" s="4" t="s">
        <v>90</v>
      </c>
    </row>
    <row r="4" spans="1:7" x14ac:dyDescent="0.3">
      <c r="A4" s="4" t="s">
        <v>91</v>
      </c>
      <c r="B4" s="4" t="s">
        <v>64</v>
      </c>
      <c r="C4" s="4" t="s">
        <v>92</v>
      </c>
      <c r="D4" s="6">
        <v>3000000</v>
      </c>
      <c r="E4" s="6">
        <v>750000</v>
      </c>
      <c r="F4" s="6">
        <v>1500000</v>
      </c>
      <c r="G4" s="6">
        <v>4410000</v>
      </c>
    </row>
    <row r="5" spans="1:7" x14ac:dyDescent="0.3">
      <c r="A5" s="4" t="s">
        <v>93</v>
      </c>
      <c r="B5" s="4" t="s">
        <v>64</v>
      </c>
      <c r="C5" s="4" t="s">
        <v>94</v>
      </c>
      <c r="D5" s="6">
        <v>2550000</v>
      </c>
      <c r="E5" s="6">
        <v>900000</v>
      </c>
      <c r="F5" s="6">
        <v>1275000</v>
      </c>
      <c r="G5" s="6">
        <v>3969000</v>
      </c>
    </row>
    <row r="6" spans="1:7" x14ac:dyDescent="0.3">
      <c r="A6" s="4" t="s">
        <v>95</v>
      </c>
      <c r="B6" s="4" t="s">
        <v>64</v>
      </c>
      <c r="C6" s="4" t="s">
        <v>94</v>
      </c>
      <c r="D6" s="6">
        <v>2500000</v>
      </c>
      <c r="E6" s="6">
        <v>650000</v>
      </c>
      <c r="F6" s="6">
        <v>1250000</v>
      </c>
      <c r="G6" s="6">
        <v>3696000</v>
      </c>
    </row>
    <row r="7" spans="1:7" x14ac:dyDescent="0.3">
      <c r="A7" s="4" t="s">
        <v>96</v>
      </c>
      <c r="B7" s="4" t="s">
        <v>64</v>
      </c>
      <c r="C7" s="4" t="s">
        <v>97</v>
      </c>
      <c r="D7" s="6">
        <v>2100000</v>
      </c>
      <c r="E7" s="6">
        <v>800000</v>
      </c>
      <c r="F7" s="6">
        <v>1050000</v>
      </c>
      <c r="G7" s="6">
        <v>3318000</v>
      </c>
    </row>
    <row r="8" spans="1:7" x14ac:dyDescent="0.3">
      <c r="A8" s="4" t="s">
        <v>98</v>
      </c>
      <c r="B8" s="4" t="s">
        <v>99</v>
      </c>
      <c r="C8" s="4" t="s">
        <v>92</v>
      </c>
      <c r="D8" s="6">
        <v>3050000</v>
      </c>
      <c r="E8" s="6">
        <v>1000000</v>
      </c>
      <c r="F8" s="6">
        <v>1525000</v>
      </c>
      <c r="G8" s="6">
        <v>4683000</v>
      </c>
    </row>
    <row r="9" spans="1:7" x14ac:dyDescent="0.3">
      <c r="A9" s="4" t="s">
        <v>100</v>
      </c>
      <c r="B9" s="4" t="s">
        <v>99</v>
      </c>
      <c r="C9" s="4" t="s">
        <v>94</v>
      </c>
      <c r="D9" s="6">
        <v>2400000</v>
      </c>
      <c r="E9" s="6">
        <v>1200000</v>
      </c>
      <c r="F9" s="6">
        <v>1200000</v>
      </c>
      <c r="G9" s="6">
        <v>4032000</v>
      </c>
    </row>
    <row r="10" spans="1:7" x14ac:dyDescent="0.3">
      <c r="A10" s="4" t="s">
        <v>101</v>
      </c>
      <c r="B10" s="4" t="s">
        <v>99</v>
      </c>
      <c r="C10" s="4" t="s">
        <v>97</v>
      </c>
      <c r="D10" s="6">
        <v>2050000</v>
      </c>
      <c r="E10" s="6">
        <v>650000</v>
      </c>
      <c r="F10" s="6">
        <v>1025000</v>
      </c>
      <c r="G10" s="6">
        <v>3129000</v>
      </c>
    </row>
    <row r="11" spans="1:7" x14ac:dyDescent="0.3">
      <c r="A11" s="4" t="s">
        <v>102</v>
      </c>
      <c r="B11" s="4" t="s">
        <v>99</v>
      </c>
      <c r="C11" s="4" t="s">
        <v>97</v>
      </c>
      <c r="D11" s="6">
        <v>2100000</v>
      </c>
      <c r="E11" s="6">
        <v>800000</v>
      </c>
      <c r="F11" s="6">
        <v>1050000</v>
      </c>
      <c r="G11" s="6">
        <v>3318000</v>
      </c>
    </row>
    <row r="12" spans="1:7" x14ac:dyDescent="0.3">
      <c r="A12" s="4" t="s">
        <v>103</v>
      </c>
      <c r="B12" s="4" t="s">
        <v>0</v>
      </c>
      <c r="C12" s="4" t="s">
        <v>92</v>
      </c>
      <c r="D12" s="6">
        <v>2950000</v>
      </c>
      <c r="E12" s="6">
        <v>1000000</v>
      </c>
      <c r="F12" s="6">
        <v>1475000</v>
      </c>
      <c r="G12" s="6">
        <v>4557000</v>
      </c>
    </row>
    <row r="13" spans="1:7" x14ac:dyDescent="0.3">
      <c r="A13" s="4" t="s">
        <v>104</v>
      </c>
      <c r="B13" s="4" t="s">
        <v>0</v>
      </c>
      <c r="C13" s="4" t="s">
        <v>94</v>
      </c>
      <c r="D13" s="6">
        <v>2500000</v>
      </c>
      <c r="E13" s="6">
        <v>1150000</v>
      </c>
      <c r="F13" s="6">
        <v>1250000</v>
      </c>
      <c r="G13" s="6">
        <v>4116000</v>
      </c>
    </row>
    <row r="14" spans="1:7" x14ac:dyDescent="0.3">
      <c r="A14" s="4" t="s">
        <v>105</v>
      </c>
      <c r="B14" s="4" t="s">
        <v>0</v>
      </c>
      <c r="C14" s="4" t="s">
        <v>94</v>
      </c>
      <c r="D14" s="6">
        <v>2450000</v>
      </c>
      <c r="E14" s="6">
        <v>600000</v>
      </c>
      <c r="F14" s="6">
        <v>1225000</v>
      </c>
      <c r="G14" s="6">
        <v>3591000</v>
      </c>
    </row>
    <row r="15" spans="1:7" x14ac:dyDescent="0.3">
      <c r="A15" s="4" t="s">
        <v>106</v>
      </c>
      <c r="B15" s="4" t="s">
        <v>0</v>
      </c>
      <c r="C15" s="4" t="s">
        <v>97</v>
      </c>
      <c r="D15" s="6">
        <v>2000000</v>
      </c>
      <c r="E15" s="6">
        <v>750000</v>
      </c>
      <c r="F15" s="6">
        <v>1000000</v>
      </c>
      <c r="G15" s="6">
        <v>3150000</v>
      </c>
    </row>
    <row r="18" spans="1:7" x14ac:dyDescent="0.3">
      <c r="A18" s="4" t="s">
        <v>60</v>
      </c>
      <c r="B18" s="4" t="s">
        <v>61</v>
      </c>
      <c r="C18" s="4" t="s">
        <v>86</v>
      </c>
      <c r="D18" s="4" t="s">
        <v>87</v>
      </c>
      <c r="E18" s="4" t="s">
        <v>88</v>
      </c>
      <c r="F18" s="4" t="s">
        <v>89</v>
      </c>
      <c r="G18" s="4" t="s">
        <v>90</v>
      </c>
    </row>
    <row r="19" spans="1:7" x14ac:dyDescent="0.3">
      <c r="A19" s="4" t="s">
        <v>91</v>
      </c>
      <c r="B19" s="4" t="s">
        <v>64</v>
      </c>
      <c r="C19" s="4" t="s">
        <v>92</v>
      </c>
      <c r="D19" s="6">
        <v>3000000</v>
      </c>
      <c r="E19" s="6">
        <v>750000</v>
      </c>
      <c r="F19" s="6">
        <v>1500000</v>
      </c>
      <c r="G19" s="6">
        <v>4410000</v>
      </c>
    </row>
    <row r="20" spans="1:7" x14ac:dyDescent="0.3">
      <c r="A20" s="4" t="s">
        <v>93</v>
      </c>
      <c r="B20" s="4" t="s">
        <v>64</v>
      </c>
      <c r="C20" s="4" t="s">
        <v>94</v>
      </c>
      <c r="D20" s="6">
        <v>2550000</v>
      </c>
      <c r="E20" s="6">
        <v>900000</v>
      </c>
      <c r="F20" s="6">
        <v>1275000</v>
      </c>
      <c r="G20" s="6">
        <v>3969000</v>
      </c>
    </row>
    <row r="21" spans="1:7" x14ac:dyDescent="0.3">
      <c r="A21" s="4" t="s">
        <v>95</v>
      </c>
      <c r="B21" s="4" t="s">
        <v>64</v>
      </c>
      <c r="C21" s="4" t="s">
        <v>94</v>
      </c>
      <c r="D21" s="6">
        <v>2500000</v>
      </c>
      <c r="E21" s="6">
        <v>650000</v>
      </c>
      <c r="F21" s="6">
        <v>1250000</v>
      </c>
      <c r="G21" s="6">
        <v>3696000</v>
      </c>
    </row>
    <row r="22" spans="1:7" x14ac:dyDescent="0.3">
      <c r="A22" s="4" t="s">
        <v>96</v>
      </c>
      <c r="B22" s="4" t="s">
        <v>64</v>
      </c>
      <c r="C22" s="4" t="s">
        <v>97</v>
      </c>
      <c r="D22" s="6">
        <v>2100000</v>
      </c>
      <c r="E22" s="6">
        <v>800000</v>
      </c>
      <c r="F22" s="6">
        <v>1050000</v>
      </c>
      <c r="G22" s="6">
        <v>3318000</v>
      </c>
    </row>
    <row r="23" spans="1:7" x14ac:dyDescent="0.3">
      <c r="A23" s="4" t="s">
        <v>98</v>
      </c>
      <c r="B23" s="4" t="s">
        <v>99</v>
      </c>
      <c r="C23" s="4" t="s">
        <v>92</v>
      </c>
      <c r="D23" s="6">
        <v>3050000</v>
      </c>
      <c r="E23" s="6">
        <v>1000000</v>
      </c>
      <c r="F23" s="6">
        <v>1525000</v>
      </c>
      <c r="G23" s="6">
        <v>4683000</v>
      </c>
    </row>
    <row r="24" spans="1:7" x14ac:dyDescent="0.3">
      <c r="A24" s="4" t="s">
        <v>100</v>
      </c>
      <c r="B24" s="4" t="s">
        <v>99</v>
      </c>
      <c r="C24" s="4" t="s">
        <v>94</v>
      </c>
      <c r="D24" s="6">
        <v>2400000</v>
      </c>
      <c r="E24" s="6">
        <v>1200000</v>
      </c>
      <c r="F24" s="6">
        <v>1200000</v>
      </c>
      <c r="G24" s="6">
        <v>4032000</v>
      </c>
    </row>
    <row r="25" spans="1:7" x14ac:dyDescent="0.3">
      <c r="A25" s="4" t="s">
        <v>101</v>
      </c>
      <c r="B25" s="4" t="s">
        <v>99</v>
      </c>
      <c r="C25" s="4" t="s">
        <v>97</v>
      </c>
      <c r="D25" s="6">
        <v>2050000</v>
      </c>
      <c r="E25" s="6">
        <v>650000</v>
      </c>
      <c r="F25" s="6">
        <v>1025000</v>
      </c>
      <c r="G25" s="6">
        <v>3129000</v>
      </c>
    </row>
    <row r="26" spans="1:7" x14ac:dyDescent="0.3">
      <c r="A26" s="4" t="s">
        <v>102</v>
      </c>
      <c r="B26" s="4" t="s">
        <v>99</v>
      </c>
      <c r="C26" s="4" t="s">
        <v>97</v>
      </c>
      <c r="D26" s="6">
        <v>2100000</v>
      </c>
      <c r="E26" s="6">
        <v>800000</v>
      </c>
      <c r="F26" s="6">
        <v>1050000</v>
      </c>
      <c r="G26" s="6">
        <v>3318000</v>
      </c>
    </row>
    <row r="27" spans="1:7" x14ac:dyDescent="0.3">
      <c r="A27" s="4" t="s">
        <v>103</v>
      </c>
      <c r="B27" s="4" t="s">
        <v>0</v>
      </c>
      <c r="C27" s="4" t="s">
        <v>92</v>
      </c>
      <c r="D27" s="6">
        <v>2950000</v>
      </c>
      <c r="E27" s="6">
        <v>1000000</v>
      </c>
      <c r="F27" s="6">
        <v>1475000</v>
      </c>
      <c r="G27" s="6">
        <v>4557000</v>
      </c>
    </row>
    <row r="28" spans="1:7" x14ac:dyDescent="0.3">
      <c r="A28" s="4" t="s">
        <v>104</v>
      </c>
      <c r="B28" s="4" t="s">
        <v>0</v>
      </c>
      <c r="C28" s="4" t="s">
        <v>94</v>
      </c>
      <c r="D28" s="6">
        <v>2500000</v>
      </c>
      <c r="E28" s="6">
        <v>1150000</v>
      </c>
      <c r="F28" s="6">
        <v>1250000</v>
      </c>
      <c r="G28" s="6">
        <v>4116000</v>
      </c>
    </row>
    <row r="29" spans="1:7" x14ac:dyDescent="0.3">
      <c r="A29" s="4" t="s">
        <v>105</v>
      </c>
      <c r="B29" s="4" t="s">
        <v>0</v>
      </c>
      <c r="C29" s="4" t="s">
        <v>94</v>
      </c>
      <c r="D29" s="6">
        <v>2450000</v>
      </c>
      <c r="E29" s="6">
        <v>600000</v>
      </c>
      <c r="F29" s="6">
        <v>1225000</v>
      </c>
      <c r="G29" s="6">
        <v>3591000</v>
      </c>
    </row>
    <row r="30" spans="1:7" x14ac:dyDescent="0.3">
      <c r="A30" s="4" t="s">
        <v>106</v>
      </c>
      <c r="B30" s="4" t="s">
        <v>0</v>
      </c>
      <c r="C30" s="4" t="s">
        <v>97</v>
      </c>
      <c r="D30" s="6">
        <v>2000000</v>
      </c>
      <c r="E30" s="6">
        <v>750000</v>
      </c>
      <c r="F30" s="6">
        <v>1000000</v>
      </c>
      <c r="G30" s="6">
        <v>3150000</v>
      </c>
    </row>
  </sheetData>
  <mergeCells count="1">
    <mergeCell ref="A1:G1"/>
  </mergeCells>
  <phoneticPr fontId="1" type="noConversion"/>
  <conditionalFormatting sqref="A3:G15">
    <cfRule type="expression" dxfId="0" priority="1">
      <formula>AND($C3="대리",$G3&lt;4000000)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9"/>
  <sheetViews>
    <sheetView tabSelected="1" topLeftCell="A22" zoomScale="145" zoomScaleNormal="145" workbookViewId="0">
      <selection activeCell="F36" sqref="F36"/>
    </sheetView>
  </sheetViews>
  <sheetFormatPr defaultRowHeight="16.5" x14ac:dyDescent="0.3"/>
  <cols>
    <col min="3" max="3" width="11" bestFit="1" customWidth="1"/>
    <col min="4" max="4" width="9.5" bestFit="1" customWidth="1"/>
    <col min="7" max="8" width="10.375" bestFit="1" customWidth="1"/>
  </cols>
  <sheetData>
    <row r="1" spans="1:10" x14ac:dyDescent="0.3">
      <c r="A1" s="2" t="s">
        <v>2</v>
      </c>
      <c r="B1" s="3" t="s">
        <v>3</v>
      </c>
      <c r="E1" s="2" t="s">
        <v>7</v>
      </c>
      <c r="F1" s="3" t="s">
        <v>191</v>
      </c>
    </row>
    <row r="2" spans="1:10" x14ac:dyDescent="0.3">
      <c r="A2" s="4" t="s">
        <v>4</v>
      </c>
      <c r="B2" s="4" t="s">
        <v>5</v>
      </c>
      <c r="C2" s="5" t="s">
        <v>6</v>
      </c>
      <c r="E2" s="4" t="s">
        <v>192</v>
      </c>
      <c r="F2" s="4" t="s">
        <v>193</v>
      </c>
      <c r="G2" s="4" t="s">
        <v>194</v>
      </c>
      <c r="H2" s="4" t="s">
        <v>195</v>
      </c>
      <c r="I2" s="4" t="s">
        <v>196</v>
      </c>
      <c r="J2" s="5" t="s">
        <v>181</v>
      </c>
    </row>
    <row r="3" spans="1:10" x14ac:dyDescent="0.3">
      <c r="A3" s="4">
        <v>123001</v>
      </c>
      <c r="B3" s="4">
        <v>86</v>
      </c>
      <c r="C3" s="4" t="str">
        <f>IF(_xlfn.RANK.EQ(B3,$B$3:$B$11)=1,"1등",IF(_xlfn.RANK.EQ(B3,$B$3:$B$11)=2,"2등",IF(_xlfn.RANK.EQ(B3,$B$3:$B$11)=3,"3등","")))</f>
        <v/>
      </c>
      <c r="D3">
        <f>_xlfn.RANK.EQ(B3,$B$3:$B$11)</f>
        <v>9</v>
      </c>
      <c r="E3" s="4" t="s">
        <v>197</v>
      </c>
      <c r="F3" s="4">
        <v>79</v>
      </c>
      <c r="G3" s="4">
        <v>81</v>
      </c>
      <c r="H3" s="4">
        <v>75</v>
      </c>
      <c r="I3" s="4">
        <v>71</v>
      </c>
      <c r="J3" s="11">
        <f>AVERAGEIFS(F3:I3,F3:I3,"&lt;&gt;MAX(F3:I3)",F3:I3,"&lt;&gt;MIN(F3:I3)")</f>
        <v>76.5</v>
      </c>
    </row>
    <row r="4" spans="1:10" x14ac:dyDescent="0.3">
      <c r="A4" s="4">
        <v>123002</v>
      </c>
      <c r="B4" s="4">
        <v>94</v>
      </c>
      <c r="C4" s="4" t="str">
        <f t="shared" ref="C4:C11" si="0">IF(_xlfn.RANK.EQ(B4,$B$3:$B$11)=1,"1등",IF(_xlfn.RANK.EQ(B4,$B$3:$B$11)=2,"2등",IF(_xlfn.RANK.EQ(B4,$B$3:$B$11)=3,"3등","")))</f>
        <v>3등</v>
      </c>
      <c r="D4">
        <f t="shared" ref="D4:D11" si="1">_xlfn.RANK.EQ(B4,$B$3:$B$11)</f>
        <v>3</v>
      </c>
      <c r="E4" s="4" t="s">
        <v>198</v>
      </c>
      <c r="F4" s="4">
        <v>68</v>
      </c>
      <c r="G4" s="4">
        <v>63</v>
      </c>
      <c r="H4" s="4">
        <v>61</v>
      </c>
      <c r="I4" s="4">
        <v>65</v>
      </c>
      <c r="J4" s="11">
        <f t="shared" ref="J4:J11" si="2">AVERAGEIFS(F4:I4,F4:I4,"&lt;&gt;MAX(F3:I3)",F4:I4,"&lt;&gt;MIN(F3:I3)")</f>
        <v>64.25</v>
      </c>
    </row>
    <row r="5" spans="1:10" x14ac:dyDescent="0.3">
      <c r="A5" s="4">
        <v>123003</v>
      </c>
      <c r="B5" s="4">
        <v>89</v>
      </c>
      <c r="C5" s="4" t="str">
        <f t="shared" si="0"/>
        <v/>
      </c>
      <c r="D5">
        <f t="shared" si="1"/>
        <v>7</v>
      </c>
      <c r="E5" s="4" t="s">
        <v>199</v>
      </c>
      <c r="F5" s="4">
        <v>92</v>
      </c>
      <c r="G5" s="4">
        <v>93</v>
      </c>
      <c r="H5" s="4">
        <v>95</v>
      </c>
      <c r="I5" s="4">
        <v>96</v>
      </c>
      <c r="J5" s="11">
        <f t="shared" si="2"/>
        <v>94</v>
      </c>
    </row>
    <row r="6" spans="1:10" x14ac:dyDescent="0.3">
      <c r="A6" s="4">
        <v>123004</v>
      </c>
      <c r="B6" s="4">
        <v>90</v>
      </c>
      <c r="C6" s="4" t="str">
        <f t="shared" si="0"/>
        <v/>
      </c>
      <c r="D6">
        <f t="shared" si="1"/>
        <v>6</v>
      </c>
      <c r="E6" s="4" t="s">
        <v>200</v>
      </c>
      <c r="F6" s="4">
        <v>84</v>
      </c>
      <c r="G6" s="4">
        <v>81</v>
      </c>
      <c r="H6" s="4">
        <v>83</v>
      </c>
      <c r="I6" s="4">
        <v>88</v>
      </c>
      <c r="J6" s="11">
        <f t="shared" si="2"/>
        <v>84</v>
      </c>
    </row>
    <row r="7" spans="1:10" x14ac:dyDescent="0.3">
      <c r="A7" s="4">
        <v>123005</v>
      </c>
      <c r="B7" s="4">
        <v>95</v>
      </c>
      <c r="C7" s="4" t="str">
        <f t="shared" si="0"/>
        <v>2등</v>
      </c>
      <c r="D7">
        <f t="shared" si="1"/>
        <v>2</v>
      </c>
      <c r="E7" s="4" t="s">
        <v>201</v>
      </c>
      <c r="F7" s="4">
        <v>89</v>
      </c>
      <c r="G7" s="4">
        <v>91</v>
      </c>
      <c r="H7" s="4">
        <v>90</v>
      </c>
      <c r="I7" s="4">
        <v>82</v>
      </c>
      <c r="J7" s="11">
        <f t="shared" si="2"/>
        <v>88</v>
      </c>
    </row>
    <row r="8" spans="1:10" x14ac:dyDescent="0.3">
      <c r="A8" s="4">
        <v>123006</v>
      </c>
      <c r="B8" s="4">
        <v>92</v>
      </c>
      <c r="C8" s="4" t="str">
        <f t="shared" si="0"/>
        <v/>
      </c>
      <c r="D8">
        <f t="shared" si="1"/>
        <v>5</v>
      </c>
      <c r="E8" s="4" t="s">
        <v>202</v>
      </c>
      <c r="F8" s="4">
        <v>91</v>
      </c>
      <c r="G8" s="4">
        <v>95</v>
      </c>
      <c r="H8" s="4">
        <v>94</v>
      </c>
      <c r="I8" s="4">
        <v>90</v>
      </c>
      <c r="J8" s="11">
        <f t="shared" si="2"/>
        <v>92.5</v>
      </c>
    </row>
    <row r="9" spans="1:10" x14ac:dyDescent="0.3">
      <c r="A9" s="4">
        <v>123007</v>
      </c>
      <c r="B9" s="4">
        <v>97</v>
      </c>
      <c r="C9" s="4" t="str">
        <f t="shared" si="0"/>
        <v>1등</v>
      </c>
      <c r="D9">
        <f t="shared" si="1"/>
        <v>1</v>
      </c>
      <c r="E9" s="4" t="s">
        <v>203</v>
      </c>
      <c r="F9" s="4">
        <v>56</v>
      </c>
      <c r="G9" s="4">
        <v>53</v>
      </c>
      <c r="H9" s="4">
        <v>51</v>
      </c>
      <c r="I9" s="4">
        <v>49</v>
      </c>
      <c r="J9" s="11">
        <f t="shared" si="2"/>
        <v>52.25</v>
      </c>
    </row>
    <row r="10" spans="1:10" x14ac:dyDescent="0.3">
      <c r="A10" s="4">
        <v>123008</v>
      </c>
      <c r="B10" s="4">
        <v>88</v>
      </c>
      <c r="C10" s="4" t="str">
        <f t="shared" si="0"/>
        <v/>
      </c>
      <c r="D10">
        <f t="shared" si="1"/>
        <v>8</v>
      </c>
      <c r="E10" s="4" t="s">
        <v>204</v>
      </c>
      <c r="F10" s="4">
        <v>75</v>
      </c>
      <c r="G10" s="4">
        <v>76</v>
      </c>
      <c r="H10" s="4">
        <v>70</v>
      </c>
      <c r="I10" s="4">
        <v>69</v>
      </c>
      <c r="J10" s="11">
        <f t="shared" si="2"/>
        <v>72.5</v>
      </c>
    </row>
    <row r="11" spans="1:10" x14ac:dyDescent="0.3">
      <c r="A11" s="4">
        <v>123009</v>
      </c>
      <c r="B11" s="4">
        <v>93</v>
      </c>
      <c r="C11" s="4" t="str">
        <f t="shared" si="0"/>
        <v/>
      </c>
      <c r="D11">
        <f t="shared" si="1"/>
        <v>4</v>
      </c>
      <c r="E11" s="4" t="s">
        <v>205</v>
      </c>
      <c r="F11" s="4">
        <v>85</v>
      </c>
      <c r="G11" s="4">
        <v>88</v>
      </c>
      <c r="H11" s="4">
        <v>92</v>
      </c>
      <c r="I11" s="4">
        <v>91</v>
      </c>
      <c r="J11" s="11">
        <f t="shared" si="2"/>
        <v>89</v>
      </c>
    </row>
    <row r="13" spans="1:10" x14ac:dyDescent="0.3">
      <c r="A13" s="2" t="s">
        <v>8</v>
      </c>
      <c r="B13" s="3" t="s">
        <v>9</v>
      </c>
      <c r="E13" s="2" t="s">
        <v>26</v>
      </c>
      <c r="F13" s="3" t="s">
        <v>27</v>
      </c>
    </row>
    <row r="14" spans="1:10" x14ac:dyDescent="0.3">
      <c r="A14" s="4" t="s">
        <v>10</v>
      </c>
      <c r="B14" s="4" t="s">
        <v>11</v>
      </c>
      <c r="C14" s="4" t="s">
        <v>12</v>
      </c>
      <c r="E14" s="4" t="s">
        <v>28</v>
      </c>
      <c r="F14" s="4" t="s">
        <v>29</v>
      </c>
      <c r="G14" s="4" t="s">
        <v>30</v>
      </c>
      <c r="H14" s="5" t="s">
        <v>31</v>
      </c>
    </row>
    <row r="15" spans="1:10" x14ac:dyDescent="0.3">
      <c r="A15" s="4" t="s">
        <v>13</v>
      </c>
      <c r="B15" s="4" t="s">
        <v>14</v>
      </c>
      <c r="C15" s="6">
        <v>15960</v>
      </c>
      <c r="E15" s="4" t="s">
        <v>32</v>
      </c>
      <c r="F15" s="4" t="s">
        <v>33</v>
      </c>
      <c r="G15" s="6">
        <v>86200</v>
      </c>
      <c r="H15" s="4" t="str">
        <f>VLOOKUP(MOD(G15,10000),$E$26:$G$31,3,1)</f>
        <v>★★★★</v>
      </c>
      <c r="I15" s="20">
        <f>MOD(G15,10000)</f>
        <v>6200</v>
      </c>
    </row>
    <row r="16" spans="1:10" x14ac:dyDescent="0.3">
      <c r="A16" s="4" t="s">
        <v>15</v>
      </c>
      <c r="B16" s="4" t="s">
        <v>16</v>
      </c>
      <c r="C16" s="6">
        <v>10944</v>
      </c>
      <c r="E16" s="4" t="s">
        <v>35</v>
      </c>
      <c r="F16" s="4" t="s">
        <v>36</v>
      </c>
      <c r="G16" s="6">
        <v>23600</v>
      </c>
      <c r="H16" s="4" t="str">
        <f t="shared" ref="H16:H23" si="3">VLOOKUP(MOD(G16,10000),$E$26:$G$31,3,1)</f>
        <v>★★</v>
      </c>
      <c r="I16" s="20">
        <f t="shared" ref="I16:I23" si="4">MOD(G16,10000)</f>
        <v>3600</v>
      </c>
    </row>
    <row r="17" spans="1:9" x14ac:dyDescent="0.3">
      <c r="A17" s="4" t="s">
        <v>17</v>
      </c>
      <c r="B17" s="4" t="s">
        <v>18</v>
      </c>
      <c r="C17" s="6">
        <v>15960</v>
      </c>
      <c r="E17" s="4" t="s">
        <v>38</v>
      </c>
      <c r="F17" s="4" t="s">
        <v>39</v>
      </c>
      <c r="G17" s="6">
        <v>94500</v>
      </c>
      <c r="H17" s="4" t="str">
        <f t="shared" si="3"/>
        <v>★★★</v>
      </c>
      <c r="I17" s="20">
        <f t="shared" si="4"/>
        <v>4500</v>
      </c>
    </row>
    <row r="18" spans="1:9" x14ac:dyDescent="0.3">
      <c r="A18" s="4" t="s">
        <v>19</v>
      </c>
      <c r="B18" s="4" t="s">
        <v>16</v>
      </c>
      <c r="C18" s="6">
        <v>11856</v>
      </c>
      <c r="E18" s="4" t="s">
        <v>41</v>
      </c>
      <c r="F18" s="4" t="s">
        <v>42</v>
      </c>
      <c r="G18" s="6">
        <v>71800</v>
      </c>
      <c r="H18" s="4" t="str">
        <f t="shared" si="3"/>
        <v>★</v>
      </c>
      <c r="I18" s="20">
        <f t="shared" si="4"/>
        <v>1800</v>
      </c>
    </row>
    <row r="19" spans="1:9" x14ac:dyDescent="0.3">
      <c r="A19" s="4" t="s">
        <v>20</v>
      </c>
      <c r="B19" s="4" t="s">
        <v>14</v>
      </c>
      <c r="C19" s="6">
        <v>24624</v>
      </c>
      <c r="E19" s="4" t="s">
        <v>44</v>
      </c>
      <c r="F19" s="4" t="s">
        <v>45</v>
      </c>
      <c r="G19" s="6">
        <v>45500</v>
      </c>
      <c r="H19" s="4" t="str">
        <f t="shared" si="3"/>
        <v>★★★</v>
      </c>
      <c r="I19" s="20">
        <f t="shared" si="4"/>
        <v>5500</v>
      </c>
    </row>
    <row r="20" spans="1:9" x14ac:dyDescent="0.3">
      <c r="A20" s="4" t="s">
        <v>21</v>
      </c>
      <c r="B20" s="4" t="s">
        <v>14</v>
      </c>
      <c r="C20" s="6">
        <v>15504</v>
      </c>
      <c r="E20" s="4" t="s">
        <v>46</v>
      </c>
      <c r="F20" s="4" t="s">
        <v>47</v>
      </c>
      <c r="G20" s="6">
        <v>33000</v>
      </c>
      <c r="H20" s="4" t="str">
        <f t="shared" si="3"/>
        <v>★★</v>
      </c>
      <c r="I20" s="20">
        <f t="shared" si="4"/>
        <v>3000</v>
      </c>
    </row>
    <row r="21" spans="1:9" x14ac:dyDescent="0.3">
      <c r="A21" s="4" t="s">
        <v>22</v>
      </c>
      <c r="B21" s="4" t="s">
        <v>16</v>
      </c>
      <c r="C21" s="6">
        <v>20064</v>
      </c>
      <c r="E21" s="4" t="s">
        <v>48</v>
      </c>
      <c r="F21" s="4" t="s">
        <v>49</v>
      </c>
      <c r="G21" s="6">
        <v>61700</v>
      </c>
      <c r="H21" s="4" t="str">
        <f t="shared" si="3"/>
        <v>★</v>
      </c>
      <c r="I21" s="20">
        <f t="shared" si="4"/>
        <v>1700</v>
      </c>
    </row>
    <row r="22" spans="1:9" x14ac:dyDescent="0.3">
      <c r="A22" s="4" t="s">
        <v>23</v>
      </c>
      <c r="B22" s="4" t="s">
        <v>18</v>
      </c>
      <c r="C22" s="6">
        <v>19608</v>
      </c>
      <c r="E22" s="4" t="s">
        <v>50</v>
      </c>
      <c r="F22" s="4" t="s">
        <v>51</v>
      </c>
      <c r="G22" s="6">
        <v>53000</v>
      </c>
      <c r="H22" s="4" t="str">
        <f t="shared" si="3"/>
        <v>★★</v>
      </c>
      <c r="I22" s="20">
        <f t="shared" si="4"/>
        <v>3000</v>
      </c>
    </row>
    <row r="23" spans="1:9" x14ac:dyDescent="0.3">
      <c r="A23" s="4" t="s">
        <v>24</v>
      </c>
      <c r="B23" s="4" t="s">
        <v>16</v>
      </c>
      <c r="C23" s="6">
        <v>10488</v>
      </c>
      <c r="E23" s="4" t="s">
        <v>52</v>
      </c>
      <c r="F23" s="4" t="s">
        <v>53</v>
      </c>
      <c r="G23" s="6">
        <v>58300</v>
      </c>
      <c r="H23" s="4" t="str">
        <f t="shared" si="3"/>
        <v>★★★★★</v>
      </c>
      <c r="I23" s="20">
        <f t="shared" si="4"/>
        <v>8300</v>
      </c>
    </row>
    <row r="25" spans="1:9" x14ac:dyDescent="0.3">
      <c r="A25" s="13" t="s">
        <v>25</v>
      </c>
      <c r="B25" s="14"/>
      <c r="C25" s="6">
        <f>ROUND(DSUM(A14:C23,3,B14:B15),-2)</f>
        <v>56100</v>
      </c>
      <c r="D25">
        <f>DSUM(A14:C23,3,B14:B15)</f>
        <v>56088</v>
      </c>
      <c r="E25" s="15" t="s">
        <v>55</v>
      </c>
      <c r="F25" s="15"/>
      <c r="G25" s="15"/>
    </row>
    <row r="26" spans="1:9" x14ac:dyDescent="0.3">
      <c r="E26" s="4" t="s">
        <v>56</v>
      </c>
      <c r="F26" s="4" t="s">
        <v>57</v>
      </c>
      <c r="G26" s="4" t="s">
        <v>31</v>
      </c>
    </row>
    <row r="27" spans="1:9" x14ac:dyDescent="0.3">
      <c r="A27" s="2" t="s">
        <v>58</v>
      </c>
      <c r="B27" s="3" t="s">
        <v>59</v>
      </c>
      <c r="E27" s="4">
        <v>0</v>
      </c>
      <c r="F27" s="4">
        <v>2000</v>
      </c>
      <c r="G27" s="4" t="s">
        <v>43</v>
      </c>
    </row>
    <row r="28" spans="1:9" x14ac:dyDescent="0.3">
      <c r="A28" s="4" t="s">
        <v>60</v>
      </c>
      <c r="B28" s="4" t="s">
        <v>61</v>
      </c>
      <c r="C28" s="4" t="s">
        <v>62</v>
      </c>
      <c r="E28" s="4">
        <v>2000</v>
      </c>
      <c r="F28" s="4">
        <v>4000</v>
      </c>
      <c r="G28" s="4" t="s">
        <v>37</v>
      </c>
    </row>
    <row r="29" spans="1:9" x14ac:dyDescent="0.3">
      <c r="A29" s="4" t="s">
        <v>63</v>
      </c>
      <c r="B29" s="4" t="s">
        <v>64</v>
      </c>
      <c r="C29" s="6">
        <v>2288000</v>
      </c>
      <c r="E29" s="4">
        <v>4000</v>
      </c>
      <c r="F29" s="4">
        <v>6000</v>
      </c>
      <c r="G29" s="4" t="s">
        <v>40</v>
      </c>
    </row>
    <row r="30" spans="1:9" x14ac:dyDescent="0.3">
      <c r="A30" s="4" t="s">
        <v>65</v>
      </c>
      <c r="B30" s="4" t="s">
        <v>66</v>
      </c>
      <c r="C30" s="6">
        <v>1687500</v>
      </c>
      <c r="E30" s="4">
        <v>6000</v>
      </c>
      <c r="F30" s="4">
        <v>8000</v>
      </c>
      <c r="G30" s="4" t="s">
        <v>34</v>
      </c>
    </row>
    <row r="31" spans="1:9" x14ac:dyDescent="0.3">
      <c r="A31" s="4" t="s">
        <v>67</v>
      </c>
      <c r="B31" s="4" t="s">
        <v>68</v>
      </c>
      <c r="C31" s="6">
        <v>1220000</v>
      </c>
      <c r="E31" s="4">
        <v>8000</v>
      </c>
      <c r="F31" s="4">
        <v>10000</v>
      </c>
      <c r="G31" s="4" t="s">
        <v>54</v>
      </c>
    </row>
    <row r="32" spans="1:9" x14ac:dyDescent="0.3">
      <c r="A32" s="4" t="s">
        <v>69</v>
      </c>
      <c r="B32" s="4" t="s">
        <v>0</v>
      </c>
      <c r="C32" s="6">
        <v>1932000</v>
      </c>
    </row>
    <row r="33" spans="1:4" x14ac:dyDescent="0.3">
      <c r="A33" s="4" t="s">
        <v>70</v>
      </c>
      <c r="B33" s="4" t="s">
        <v>71</v>
      </c>
      <c r="C33" s="6">
        <v>1159000</v>
      </c>
    </row>
    <row r="34" spans="1:4" x14ac:dyDescent="0.3">
      <c r="A34" s="4" t="s">
        <v>72</v>
      </c>
      <c r="B34" s="4" t="s">
        <v>0</v>
      </c>
      <c r="C34" s="6">
        <v>1220000</v>
      </c>
    </row>
    <row r="35" spans="1:4" x14ac:dyDescent="0.3">
      <c r="A35" s="4" t="s">
        <v>73</v>
      </c>
      <c r="B35" s="4" t="s">
        <v>64</v>
      </c>
      <c r="C35" s="6">
        <v>2584600</v>
      </c>
    </row>
    <row r="36" spans="1:4" x14ac:dyDescent="0.3">
      <c r="A36" s="4" t="s">
        <v>74</v>
      </c>
      <c r="B36" s="4" t="s">
        <v>75</v>
      </c>
      <c r="C36" s="6">
        <v>1687500</v>
      </c>
    </row>
    <row r="37" spans="1:4" x14ac:dyDescent="0.3">
      <c r="A37" s="4" t="s">
        <v>76</v>
      </c>
      <c r="B37" s="4" t="s">
        <v>66</v>
      </c>
      <c r="C37" s="6">
        <v>1863000</v>
      </c>
    </row>
    <row r="38" spans="1:4" x14ac:dyDescent="0.3">
      <c r="D38">
        <f>SUMIF(B29:B37,"&lt;&gt;기획부",C29:C37)/COUNTIF(B29:B37,"&lt;&gt;기획부")</f>
        <v>1538428.5714285714</v>
      </c>
    </row>
    <row r="39" spans="1:4" x14ac:dyDescent="0.3">
      <c r="A39" s="13" t="s">
        <v>77</v>
      </c>
      <c r="B39" s="14"/>
      <c r="C39" s="6">
        <f>SUMIF(B29:B37,"&lt;&gt;기획부",C29:C37)/COUNTIF(B29:B37,"&lt;&gt;기획부")</f>
        <v>1538428.5714285714</v>
      </c>
    </row>
  </sheetData>
  <mergeCells count="3"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0"/>
  <sheetViews>
    <sheetView topLeftCell="A6" zoomScale="190" zoomScaleNormal="190" workbookViewId="0">
      <selection activeCell="A3" sqref="A3:H20"/>
    </sheetView>
  </sheetViews>
  <sheetFormatPr defaultRowHeight="16.5" outlineLevelRow="3" x14ac:dyDescent="0.3"/>
  <sheetData>
    <row r="1" spans="1:8" ht="20.25" x14ac:dyDescent="0.3">
      <c r="A1" s="12" t="s">
        <v>107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108</v>
      </c>
      <c r="B3" s="4" t="s">
        <v>79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</row>
    <row r="4" spans="1:8" outlineLevel="3" x14ac:dyDescent="0.3">
      <c r="A4" s="4" t="s">
        <v>123</v>
      </c>
      <c r="B4" s="4" t="s">
        <v>115</v>
      </c>
      <c r="C4" s="4">
        <v>35</v>
      </c>
      <c r="D4" s="6">
        <v>1200</v>
      </c>
      <c r="E4" s="7">
        <v>0.7</v>
      </c>
      <c r="F4" s="6">
        <v>29400</v>
      </c>
      <c r="G4" s="6">
        <v>40740</v>
      </c>
      <c r="H4" s="6">
        <v>11340</v>
      </c>
    </row>
    <row r="5" spans="1:8" outlineLevel="3" x14ac:dyDescent="0.3">
      <c r="A5" s="4" t="s">
        <v>120</v>
      </c>
      <c r="B5" s="4" t="s">
        <v>115</v>
      </c>
      <c r="C5" s="4">
        <v>25</v>
      </c>
      <c r="D5" s="6">
        <v>1200</v>
      </c>
      <c r="E5" s="7">
        <v>0.7</v>
      </c>
      <c r="F5" s="6">
        <v>21000</v>
      </c>
      <c r="G5" s="6">
        <v>30000</v>
      </c>
      <c r="H5" s="6">
        <v>9000</v>
      </c>
    </row>
    <row r="6" spans="1:8" outlineLevel="2" x14ac:dyDescent="0.3">
      <c r="A6" s="4"/>
      <c r="B6" s="21" t="s">
        <v>230</v>
      </c>
      <c r="C6" s="4"/>
      <c r="D6" s="6"/>
      <c r="E6" s="7"/>
      <c r="F6" s="6">
        <f>SUBTOTAL(5,F4:F5)</f>
        <v>21000</v>
      </c>
      <c r="G6" s="6"/>
      <c r="H6" s="6">
        <f>SUBTOTAL(5,H4:H5)</f>
        <v>9000</v>
      </c>
    </row>
    <row r="7" spans="1:8" outlineLevel="1" x14ac:dyDescent="0.3">
      <c r="A7" s="4"/>
      <c r="B7" s="21" t="s">
        <v>226</v>
      </c>
      <c r="C7" s="4"/>
      <c r="D7" s="6"/>
      <c r="E7" s="7"/>
      <c r="F7" s="6">
        <f>SUBTOTAL(4,F4:F5)</f>
        <v>29400</v>
      </c>
      <c r="G7" s="6"/>
      <c r="H7" s="6">
        <f>SUBTOTAL(4,H4:H5)</f>
        <v>11340</v>
      </c>
    </row>
    <row r="8" spans="1:8" outlineLevel="3" x14ac:dyDescent="0.3">
      <c r="A8" s="4" t="s">
        <v>125</v>
      </c>
      <c r="B8" s="4" t="s">
        <v>117</v>
      </c>
      <c r="C8" s="4">
        <v>120</v>
      </c>
      <c r="D8" s="6">
        <v>600</v>
      </c>
      <c r="E8" s="7">
        <v>0.55000000000000004</v>
      </c>
      <c r="F8" s="6">
        <v>39600</v>
      </c>
      <c r="G8" s="6">
        <v>64800</v>
      </c>
      <c r="H8" s="6">
        <v>25200</v>
      </c>
    </row>
    <row r="9" spans="1:8" outlineLevel="3" x14ac:dyDescent="0.3">
      <c r="A9" s="4" t="s">
        <v>119</v>
      </c>
      <c r="B9" s="4" t="s">
        <v>117</v>
      </c>
      <c r="C9" s="4">
        <v>60</v>
      </c>
      <c r="D9" s="6">
        <v>500</v>
      </c>
      <c r="E9" s="7">
        <v>0.55000000000000004</v>
      </c>
      <c r="F9" s="6">
        <v>16500</v>
      </c>
      <c r="G9" s="6">
        <v>28500</v>
      </c>
      <c r="H9" s="6">
        <v>12000</v>
      </c>
    </row>
    <row r="10" spans="1:8" outlineLevel="3" x14ac:dyDescent="0.3">
      <c r="A10" s="4" t="s">
        <v>122</v>
      </c>
      <c r="B10" s="4" t="s">
        <v>117</v>
      </c>
      <c r="C10" s="4">
        <v>110</v>
      </c>
      <c r="D10" s="6">
        <v>500</v>
      </c>
      <c r="E10" s="7">
        <v>0.55000000000000004</v>
      </c>
      <c r="F10" s="6">
        <v>30250</v>
      </c>
      <c r="G10" s="6">
        <v>49500</v>
      </c>
      <c r="H10" s="6">
        <v>19250</v>
      </c>
    </row>
    <row r="11" spans="1:8" outlineLevel="2" x14ac:dyDescent="0.3">
      <c r="A11" s="4"/>
      <c r="B11" s="21" t="s">
        <v>231</v>
      </c>
      <c r="C11" s="4"/>
      <c r="D11" s="6"/>
      <c r="E11" s="7"/>
      <c r="F11" s="6">
        <f>SUBTOTAL(5,F8:F10)</f>
        <v>16500</v>
      </c>
      <c r="G11" s="6"/>
      <c r="H11" s="6">
        <f>SUBTOTAL(5,H8:H10)</f>
        <v>12000</v>
      </c>
    </row>
    <row r="12" spans="1:8" outlineLevel="1" x14ac:dyDescent="0.3">
      <c r="A12" s="4"/>
      <c r="B12" s="21" t="s">
        <v>227</v>
      </c>
      <c r="C12" s="4"/>
      <c r="D12" s="6"/>
      <c r="E12" s="7"/>
      <c r="F12" s="6">
        <f>SUBTOTAL(4,F8:F10)</f>
        <v>39600</v>
      </c>
      <c r="G12" s="6"/>
      <c r="H12" s="6">
        <f>SUBTOTAL(4,H8:H10)</f>
        <v>25200</v>
      </c>
    </row>
    <row r="13" spans="1:8" outlineLevel="3" x14ac:dyDescent="0.3">
      <c r="A13" s="4" t="s">
        <v>124</v>
      </c>
      <c r="B13" s="4" t="s">
        <v>116</v>
      </c>
      <c r="C13" s="4">
        <v>60</v>
      </c>
      <c r="D13" s="6">
        <v>800</v>
      </c>
      <c r="E13" s="7">
        <v>0.6</v>
      </c>
      <c r="F13" s="6">
        <v>28800</v>
      </c>
      <c r="G13" s="6">
        <v>45600</v>
      </c>
      <c r="H13" s="6">
        <v>16800</v>
      </c>
    </row>
    <row r="14" spans="1:8" outlineLevel="3" x14ac:dyDescent="0.3">
      <c r="A14" s="4" t="s">
        <v>118</v>
      </c>
      <c r="B14" s="4" t="s">
        <v>116</v>
      </c>
      <c r="C14" s="4">
        <v>10</v>
      </c>
      <c r="D14" s="6">
        <v>800</v>
      </c>
      <c r="E14" s="7">
        <v>0.7</v>
      </c>
      <c r="F14" s="6">
        <v>5600</v>
      </c>
      <c r="G14" s="6">
        <v>8000</v>
      </c>
      <c r="H14" s="6">
        <v>2400</v>
      </c>
    </row>
    <row r="15" spans="1:8" outlineLevel="3" x14ac:dyDescent="0.3">
      <c r="A15" s="4" t="s">
        <v>118</v>
      </c>
      <c r="B15" s="4" t="s">
        <v>116</v>
      </c>
      <c r="C15" s="4">
        <v>34</v>
      </c>
      <c r="D15" s="6">
        <v>600</v>
      </c>
      <c r="E15" s="7">
        <v>0.6</v>
      </c>
      <c r="F15" s="6">
        <v>12240</v>
      </c>
      <c r="G15" s="6">
        <v>19788</v>
      </c>
      <c r="H15" s="6">
        <v>7548</v>
      </c>
    </row>
    <row r="16" spans="1:8" outlineLevel="3" x14ac:dyDescent="0.3">
      <c r="A16" s="4" t="s">
        <v>121</v>
      </c>
      <c r="B16" s="4" t="s">
        <v>116</v>
      </c>
      <c r="C16" s="4">
        <v>54</v>
      </c>
      <c r="D16" s="6">
        <v>800</v>
      </c>
      <c r="E16" s="7">
        <v>0.6</v>
      </c>
      <c r="F16" s="6">
        <v>25920</v>
      </c>
      <c r="G16" s="6">
        <v>41040</v>
      </c>
      <c r="H16" s="6">
        <v>15120</v>
      </c>
    </row>
    <row r="17" spans="1:8" outlineLevel="2" x14ac:dyDescent="0.3">
      <c r="A17" s="22"/>
      <c r="B17" s="25" t="s">
        <v>232</v>
      </c>
      <c r="C17" s="22"/>
      <c r="D17" s="23"/>
      <c r="E17" s="24"/>
      <c r="F17" s="23">
        <f>SUBTOTAL(5,F13:F16)</f>
        <v>5600</v>
      </c>
      <c r="G17" s="23"/>
      <c r="H17" s="23">
        <f>SUBTOTAL(5,H13:H16)</f>
        <v>2400</v>
      </c>
    </row>
    <row r="18" spans="1:8" outlineLevel="1" x14ac:dyDescent="0.3">
      <c r="A18" s="22"/>
      <c r="B18" s="25" t="s">
        <v>228</v>
      </c>
      <c r="C18" s="22"/>
      <c r="D18" s="23"/>
      <c r="E18" s="24"/>
      <c r="F18" s="23">
        <f>SUBTOTAL(4,F13:F16)</f>
        <v>28800</v>
      </c>
      <c r="G18" s="23"/>
      <c r="H18" s="23">
        <f>SUBTOTAL(4,H13:H16)</f>
        <v>16800</v>
      </c>
    </row>
    <row r="19" spans="1:8" x14ac:dyDescent="0.3">
      <c r="A19" s="22"/>
      <c r="B19" s="25" t="s">
        <v>233</v>
      </c>
      <c r="C19" s="22"/>
      <c r="D19" s="23"/>
      <c r="E19" s="24"/>
      <c r="F19" s="23">
        <f>SUBTOTAL(5,F4:F16)</f>
        <v>5600</v>
      </c>
      <c r="G19" s="23"/>
      <c r="H19" s="23">
        <f>SUBTOTAL(5,H4:H16)</f>
        <v>2400</v>
      </c>
    </row>
    <row r="20" spans="1:8" x14ac:dyDescent="0.3">
      <c r="A20" s="22"/>
      <c r="B20" s="25" t="s">
        <v>229</v>
      </c>
      <c r="C20" s="22"/>
      <c r="D20" s="23"/>
      <c r="E20" s="24"/>
      <c r="F20" s="23">
        <f>SUBTOTAL(4,F4:F16)</f>
        <v>39600</v>
      </c>
      <c r="G20" s="23"/>
      <c r="H20" s="23">
        <f>SUBTOTAL(4,H4:H16)</f>
        <v>25200</v>
      </c>
    </row>
  </sheetData>
  <sortState xmlns:xlrd2="http://schemas.microsoft.com/office/spreadsheetml/2017/richdata2" ref="A4:H16">
    <sortCondition ref="B4:B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616-8CD9-457B-A543-9AF191916553}">
  <dimension ref="A1:H23"/>
  <sheetViews>
    <sheetView zoomScale="175" zoomScaleNormal="175" workbookViewId="0">
      <selection activeCell="J8" sqref="J8"/>
    </sheetView>
  </sheetViews>
  <sheetFormatPr defaultRowHeight="16.5" x14ac:dyDescent="0.3"/>
  <cols>
    <col min="2" max="8" width="6.625" customWidth="1"/>
  </cols>
  <sheetData>
    <row r="1" spans="1:8" ht="20.25" x14ac:dyDescent="0.3">
      <c r="A1" s="12" t="s">
        <v>173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174</v>
      </c>
      <c r="B3" s="4" t="s">
        <v>175</v>
      </c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  <c r="H3" s="4" t="s">
        <v>181</v>
      </c>
    </row>
    <row r="4" spans="1:8" x14ac:dyDescent="0.3">
      <c r="A4" s="4" t="s">
        <v>182</v>
      </c>
      <c r="B4" s="4">
        <v>68</v>
      </c>
      <c r="C4" s="4">
        <v>62</v>
      </c>
      <c r="D4" s="4">
        <v>71</v>
      </c>
      <c r="E4" s="4">
        <v>69</v>
      </c>
      <c r="F4" s="4">
        <v>66</v>
      </c>
      <c r="G4" s="4">
        <f>SUM(B4:F4)</f>
        <v>336</v>
      </c>
      <c r="H4" s="10">
        <f>AVERAGE(B4:F4)</f>
        <v>67.2</v>
      </c>
    </row>
    <row r="5" spans="1:8" x14ac:dyDescent="0.3">
      <c r="A5" s="4" t="s">
        <v>183</v>
      </c>
      <c r="B5" s="4">
        <v>88</v>
      </c>
      <c r="C5" s="4">
        <v>81</v>
      </c>
      <c r="D5" s="4">
        <v>80</v>
      </c>
      <c r="E5" s="4">
        <v>86</v>
      </c>
      <c r="F5" s="4">
        <v>84</v>
      </c>
      <c r="G5" s="4">
        <f t="shared" ref="G5:G12" si="0">SUM(B5:F5)</f>
        <v>419</v>
      </c>
      <c r="H5" s="10">
        <f t="shared" ref="H5:H12" si="1">AVERAGE(B5:F5)</f>
        <v>83.8</v>
      </c>
    </row>
    <row r="6" spans="1:8" x14ac:dyDescent="0.3">
      <c r="A6" s="4" t="s">
        <v>184</v>
      </c>
      <c r="B6" s="4">
        <v>96</v>
      </c>
      <c r="C6" s="4">
        <v>92</v>
      </c>
      <c r="D6" s="4">
        <v>97</v>
      </c>
      <c r="E6" s="4">
        <v>93</v>
      </c>
      <c r="F6" s="4">
        <v>90</v>
      </c>
      <c r="G6" s="4">
        <f t="shared" si="0"/>
        <v>468</v>
      </c>
      <c r="H6" s="10">
        <f t="shared" si="1"/>
        <v>93.6</v>
      </c>
    </row>
    <row r="7" spans="1:8" x14ac:dyDescent="0.3">
      <c r="A7" s="4" t="s">
        <v>185</v>
      </c>
      <c r="B7" s="4">
        <v>80</v>
      </c>
      <c r="C7" s="4">
        <v>76</v>
      </c>
      <c r="D7" s="4">
        <v>79.999999999999957</v>
      </c>
      <c r="E7" s="4">
        <v>79</v>
      </c>
      <c r="F7" s="4">
        <v>85</v>
      </c>
      <c r="G7" s="4">
        <f t="shared" si="0"/>
        <v>399.99999999999994</v>
      </c>
      <c r="H7" s="10">
        <f t="shared" si="1"/>
        <v>79.999999999999986</v>
      </c>
    </row>
    <row r="8" spans="1:8" x14ac:dyDescent="0.3">
      <c r="A8" s="4" t="s">
        <v>186</v>
      </c>
      <c r="B8" s="4">
        <v>84</v>
      </c>
      <c r="C8" s="4">
        <v>86</v>
      </c>
      <c r="D8" s="4">
        <v>82</v>
      </c>
      <c r="E8" s="4">
        <v>85</v>
      </c>
      <c r="F8" s="4">
        <v>87</v>
      </c>
      <c r="G8" s="4">
        <f t="shared" si="0"/>
        <v>424</v>
      </c>
      <c r="H8" s="10">
        <f t="shared" si="1"/>
        <v>84.8</v>
      </c>
    </row>
    <row r="9" spans="1:8" x14ac:dyDescent="0.3">
      <c r="A9" s="4" t="s">
        <v>187</v>
      </c>
      <c r="B9" s="4">
        <v>95</v>
      </c>
      <c r="C9" s="4">
        <v>94</v>
      </c>
      <c r="D9" s="4">
        <v>93</v>
      </c>
      <c r="E9" s="4">
        <v>92</v>
      </c>
      <c r="F9" s="4">
        <v>97</v>
      </c>
      <c r="G9" s="4">
        <f t="shared" si="0"/>
        <v>471</v>
      </c>
      <c r="H9" s="10">
        <f t="shared" si="1"/>
        <v>94.2</v>
      </c>
    </row>
    <row r="10" spans="1:8" x14ac:dyDescent="0.3">
      <c r="A10" s="4" t="s">
        <v>188</v>
      </c>
      <c r="B10" s="4">
        <v>96</v>
      </c>
      <c r="C10" s="4">
        <v>95</v>
      </c>
      <c r="D10" s="4">
        <v>93</v>
      </c>
      <c r="E10" s="4">
        <v>94</v>
      </c>
      <c r="F10" s="4">
        <v>98</v>
      </c>
      <c r="G10" s="4">
        <f t="shared" si="0"/>
        <v>476</v>
      </c>
      <c r="H10" s="10">
        <f t="shared" si="1"/>
        <v>95.2</v>
      </c>
    </row>
    <row r="11" spans="1:8" x14ac:dyDescent="0.3">
      <c r="A11" s="4" t="s">
        <v>189</v>
      </c>
      <c r="B11" s="4">
        <v>76</v>
      </c>
      <c r="C11" s="4">
        <v>81</v>
      </c>
      <c r="D11" s="4">
        <v>75</v>
      </c>
      <c r="E11" s="4">
        <v>78</v>
      </c>
      <c r="F11" s="4">
        <v>83</v>
      </c>
      <c r="G11" s="4">
        <f t="shared" si="0"/>
        <v>393</v>
      </c>
      <c r="H11" s="10">
        <f t="shared" si="1"/>
        <v>78.599999999999994</v>
      </c>
    </row>
    <row r="12" spans="1:8" x14ac:dyDescent="0.3">
      <c r="A12" s="4" t="s">
        <v>190</v>
      </c>
      <c r="B12" s="4">
        <v>59</v>
      </c>
      <c r="C12" s="4">
        <v>61</v>
      </c>
      <c r="D12" s="4">
        <v>57</v>
      </c>
      <c r="E12" s="4">
        <v>52</v>
      </c>
      <c r="F12" s="4">
        <v>69</v>
      </c>
      <c r="G12" s="4">
        <f t="shared" si="0"/>
        <v>298</v>
      </c>
      <c r="H12" s="10">
        <f t="shared" si="1"/>
        <v>59.6</v>
      </c>
    </row>
    <row r="14" spans="1:8" x14ac:dyDescent="0.3">
      <c r="A14" s="4" t="s">
        <v>174</v>
      </c>
      <c r="B14" s="4" t="s">
        <v>175</v>
      </c>
      <c r="C14" s="4" t="s">
        <v>176</v>
      </c>
      <c r="D14" s="4" t="s">
        <v>177</v>
      </c>
      <c r="E14" s="4" t="s">
        <v>178</v>
      </c>
      <c r="F14" s="4" t="s">
        <v>179</v>
      </c>
      <c r="G14" s="4" t="s">
        <v>180</v>
      </c>
      <c r="H14" s="4" t="s">
        <v>181</v>
      </c>
    </row>
    <row r="15" spans="1:8" x14ac:dyDescent="0.3">
      <c r="A15" s="4" t="s">
        <v>182</v>
      </c>
      <c r="B15" s="4">
        <v>68</v>
      </c>
      <c r="C15" s="4">
        <v>62</v>
      </c>
      <c r="D15" s="4">
        <v>71</v>
      </c>
      <c r="E15" s="4">
        <v>69</v>
      </c>
      <c r="F15" s="4">
        <v>66</v>
      </c>
      <c r="G15" s="4">
        <f>SUM(B15:F15)</f>
        <v>336</v>
      </c>
      <c r="H15" s="10">
        <f>AVERAGE(B15:F15)</f>
        <v>67.2</v>
      </c>
    </row>
    <row r="16" spans="1:8" x14ac:dyDescent="0.3">
      <c r="A16" s="4" t="s">
        <v>183</v>
      </c>
      <c r="B16" s="4">
        <v>88</v>
      </c>
      <c r="C16" s="4">
        <v>81</v>
      </c>
      <c r="D16" s="4">
        <v>80</v>
      </c>
      <c r="E16" s="4">
        <v>86</v>
      </c>
      <c r="F16" s="4">
        <v>84</v>
      </c>
      <c r="G16" s="4">
        <f t="shared" ref="G16:G23" si="2">SUM(B16:F16)</f>
        <v>419</v>
      </c>
      <c r="H16" s="10">
        <f t="shared" ref="H16:H23" si="3">AVERAGE(B16:F16)</f>
        <v>83.8</v>
      </c>
    </row>
    <row r="17" spans="1:8" x14ac:dyDescent="0.3">
      <c r="A17" s="4" t="s">
        <v>184</v>
      </c>
      <c r="B17" s="4">
        <v>96</v>
      </c>
      <c r="C17" s="4">
        <v>92</v>
      </c>
      <c r="D17" s="4">
        <v>97</v>
      </c>
      <c r="E17" s="4">
        <v>93</v>
      </c>
      <c r="F17" s="4">
        <v>90</v>
      </c>
      <c r="G17" s="4">
        <f t="shared" si="2"/>
        <v>468</v>
      </c>
      <c r="H17" s="10">
        <f t="shared" si="3"/>
        <v>93.6</v>
      </c>
    </row>
    <row r="18" spans="1:8" x14ac:dyDescent="0.3">
      <c r="A18" s="4" t="s">
        <v>185</v>
      </c>
      <c r="B18" s="4">
        <v>80</v>
      </c>
      <c r="C18" s="4">
        <v>76</v>
      </c>
      <c r="D18" s="4">
        <v>72</v>
      </c>
      <c r="E18" s="4">
        <v>79</v>
      </c>
      <c r="F18" s="4">
        <v>85</v>
      </c>
      <c r="G18" s="4">
        <f t="shared" si="2"/>
        <v>392</v>
      </c>
      <c r="H18" s="10">
        <f t="shared" si="3"/>
        <v>78.400000000000006</v>
      </c>
    </row>
    <row r="19" spans="1:8" x14ac:dyDescent="0.3">
      <c r="A19" s="4" t="s">
        <v>186</v>
      </c>
      <c r="B19" s="4">
        <v>84</v>
      </c>
      <c r="C19" s="4">
        <v>86</v>
      </c>
      <c r="D19" s="4">
        <v>82</v>
      </c>
      <c r="E19" s="4">
        <v>85</v>
      </c>
      <c r="F19" s="4">
        <v>87</v>
      </c>
      <c r="G19" s="4">
        <f t="shared" si="2"/>
        <v>424</v>
      </c>
      <c r="H19" s="10">
        <f t="shared" si="3"/>
        <v>84.8</v>
      </c>
    </row>
    <row r="20" spans="1:8" x14ac:dyDescent="0.3">
      <c r="A20" s="4" t="s">
        <v>187</v>
      </c>
      <c r="B20" s="4">
        <v>95</v>
      </c>
      <c r="C20" s="4">
        <v>94</v>
      </c>
      <c r="D20" s="4">
        <v>93</v>
      </c>
      <c r="E20" s="4">
        <v>92</v>
      </c>
      <c r="F20" s="4">
        <v>97</v>
      </c>
      <c r="G20" s="4">
        <f t="shared" si="2"/>
        <v>471</v>
      </c>
      <c r="H20" s="10">
        <f t="shared" si="3"/>
        <v>94.2</v>
      </c>
    </row>
    <row r="21" spans="1:8" x14ac:dyDescent="0.3">
      <c r="A21" s="4" t="s">
        <v>188</v>
      </c>
      <c r="B21" s="4">
        <v>96</v>
      </c>
      <c r="C21" s="4">
        <v>95</v>
      </c>
      <c r="D21" s="4">
        <v>93</v>
      </c>
      <c r="E21" s="4">
        <v>94</v>
      </c>
      <c r="F21" s="4">
        <v>98</v>
      </c>
      <c r="G21" s="4">
        <f t="shared" si="2"/>
        <v>476</v>
      </c>
      <c r="H21" s="10">
        <f t="shared" si="3"/>
        <v>95.2</v>
      </c>
    </row>
    <row r="22" spans="1:8" x14ac:dyDescent="0.3">
      <c r="A22" s="4" t="s">
        <v>189</v>
      </c>
      <c r="B22" s="4">
        <v>76</v>
      </c>
      <c r="C22" s="4">
        <v>81</v>
      </c>
      <c r="D22" s="4">
        <v>75</v>
      </c>
      <c r="E22" s="4">
        <v>78</v>
      </c>
      <c r="F22" s="4">
        <v>83</v>
      </c>
      <c r="G22" s="4">
        <f t="shared" si="2"/>
        <v>393</v>
      </c>
      <c r="H22" s="10">
        <f t="shared" si="3"/>
        <v>78.599999999999994</v>
      </c>
    </row>
    <row r="23" spans="1:8" x14ac:dyDescent="0.3">
      <c r="A23" s="4" t="s">
        <v>190</v>
      </c>
      <c r="B23" s="4">
        <v>59</v>
      </c>
      <c r="C23" s="4">
        <v>61</v>
      </c>
      <c r="D23" s="4">
        <v>57</v>
      </c>
      <c r="E23" s="4">
        <v>52</v>
      </c>
      <c r="F23" s="4">
        <v>69</v>
      </c>
      <c r="G23" s="4">
        <f t="shared" si="2"/>
        <v>298</v>
      </c>
      <c r="H23" s="10">
        <f t="shared" si="3"/>
        <v>59.6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opLeftCell="A6" zoomScale="220" zoomScaleNormal="220" workbookViewId="0">
      <selection activeCell="G14" sqref="G14"/>
    </sheetView>
  </sheetViews>
  <sheetFormatPr defaultRowHeight="16.5" x14ac:dyDescent="0.3"/>
  <cols>
    <col min="1" max="1" width="10.375" bestFit="1" customWidth="1"/>
    <col min="3" max="3" width="10.375" bestFit="1" customWidth="1"/>
  </cols>
  <sheetData>
    <row r="1" spans="1:6" ht="20.25" x14ac:dyDescent="0.3">
      <c r="A1" s="12" t="s">
        <v>126</v>
      </c>
      <c r="B1" s="12"/>
      <c r="C1" s="12"/>
      <c r="D1" s="12"/>
      <c r="E1" s="12"/>
      <c r="F1" s="12"/>
    </row>
    <row r="3" spans="1:6" x14ac:dyDescent="0.3">
      <c r="A3" s="4" t="s">
        <v>127</v>
      </c>
      <c r="B3" s="4" t="s">
        <v>128</v>
      </c>
      <c r="C3" s="4" t="s">
        <v>129</v>
      </c>
      <c r="D3" s="4" t="s">
        <v>130</v>
      </c>
      <c r="E3" s="4" t="s">
        <v>109</v>
      </c>
      <c r="F3" s="4" t="s">
        <v>131</v>
      </c>
    </row>
    <row r="4" spans="1:6" x14ac:dyDescent="0.3">
      <c r="A4" s="4" t="s">
        <v>132</v>
      </c>
      <c r="B4" s="4" t="s">
        <v>133</v>
      </c>
      <c r="C4" s="4" t="s">
        <v>134</v>
      </c>
      <c r="D4" s="4">
        <v>500</v>
      </c>
      <c r="E4" s="4">
        <v>450</v>
      </c>
      <c r="F4" s="4">
        <v>50</v>
      </c>
    </row>
    <row r="5" spans="1:6" x14ac:dyDescent="0.3">
      <c r="A5" s="4" t="s">
        <v>135</v>
      </c>
      <c r="B5" s="4" t="s">
        <v>136</v>
      </c>
      <c r="C5" s="4" t="s">
        <v>137</v>
      </c>
      <c r="D5" s="4">
        <v>350</v>
      </c>
      <c r="E5" s="4">
        <v>240</v>
      </c>
      <c r="F5" s="4">
        <v>30</v>
      </c>
    </row>
    <row r="6" spans="1:6" x14ac:dyDescent="0.3">
      <c r="A6" s="4" t="s">
        <v>138</v>
      </c>
      <c r="B6" s="4" t="s">
        <v>139</v>
      </c>
      <c r="C6" s="4" t="s">
        <v>140</v>
      </c>
      <c r="D6" s="4">
        <v>300</v>
      </c>
      <c r="E6" s="4">
        <v>280</v>
      </c>
      <c r="F6" s="4">
        <v>20</v>
      </c>
    </row>
    <row r="7" spans="1:6" x14ac:dyDescent="0.3">
      <c r="A7" s="4" t="s">
        <v>141</v>
      </c>
      <c r="B7" s="4" t="s">
        <v>142</v>
      </c>
      <c r="C7" s="4" t="s">
        <v>143</v>
      </c>
      <c r="D7" s="4">
        <v>300</v>
      </c>
      <c r="E7" s="4">
        <v>120</v>
      </c>
      <c r="F7" s="4">
        <v>10</v>
      </c>
    </row>
    <row r="8" spans="1:6" x14ac:dyDescent="0.3">
      <c r="A8" s="4" t="s">
        <v>144</v>
      </c>
      <c r="B8" s="4" t="s">
        <v>145</v>
      </c>
      <c r="C8" s="4" t="s">
        <v>146</v>
      </c>
      <c r="D8" s="4">
        <v>250</v>
      </c>
      <c r="E8" s="4">
        <v>230</v>
      </c>
      <c r="F8" s="4">
        <v>20</v>
      </c>
    </row>
    <row r="9" spans="1:6" x14ac:dyDescent="0.3">
      <c r="A9" s="4" t="s">
        <v>135</v>
      </c>
      <c r="B9" s="4" t="s">
        <v>136</v>
      </c>
      <c r="C9" s="4" t="s">
        <v>147</v>
      </c>
      <c r="D9" s="4">
        <v>250</v>
      </c>
      <c r="E9" s="4">
        <v>230</v>
      </c>
      <c r="F9" s="4">
        <v>20</v>
      </c>
    </row>
    <row r="10" spans="1:6" x14ac:dyDescent="0.3">
      <c r="A10" s="4" t="s">
        <v>138</v>
      </c>
      <c r="B10" s="4" t="s">
        <v>139</v>
      </c>
      <c r="C10" s="4" t="s">
        <v>148</v>
      </c>
      <c r="D10" s="4">
        <v>200</v>
      </c>
      <c r="E10" s="4">
        <v>175</v>
      </c>
      <c r="F10" s="4">
        <v>25</v>
      </c>
    </row>
    <row r="11" spans="1:6" x14ac:dyDescent="0.3">
      <c r="A11" s="4" t="s">
        <v>141</v>
      </c>
      <c r="B11" s="4" t="s">
        <v>142</v>
      </c>
      <c r="C11" s="4" t="s">
        <v>149</v>
      </c>
      <c r="D11" s="4">
        <v>200</v>
      </c>
      <c r="E11" s="4">
        <v>250</v>
      </c>
      <c r="F11" s="4">
        <v>30</v>
      </c>
    </row>
    <row r="12" spans="1:6" x14ac:dyDescent="0.3">
      <c r="A12" s="4" t="s">
        <v>132</v>
      </c>
      <c r="B12" s="4" t="s">
        <v>133</v>
      </c>
      <c r="C12" s="4" t="s">
        <v>150</v>
      </c>
      <c r="D12" s="4">
        <v>150</v>
      </c>
      <c r="E12" s="4">
        <v>140</v>
      </c>
      <c r="F12" s="4">
        <v>10</v>
      </c>
    </row>
    <row r="13" spans="1:6" x14ac:dyDescent="0.3">
      <c r="A13" s="26" t="s">
        <v>151</v>
      </c>
      <c r="B13" s="27"/>
      <c r="C13" s="28"/>
      <c r="D13" s="29">
        <f>SUM(D4:D12)</f>
        <v>2500</v>
      </c>
      <c r="E13" s="29">
        <f t="shared" ref="E13:F13" si="0">SUM(E4:E12)</f>
        <v>2115</v>
      </c>
      <c r="F13" s="29">
        <f t="shared" si="0"/>
        <v>215</v>
      </c>
    </row>
  </sheetData>
  <mergeCells count="2">
    <mergeCell ref="A1:F1"/>
    <mergeCell ref="A13:C1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zoomScale="145" zoomScaleNormal="145" workbookViewId="0">
      <selection activeCell="I13" sqref="I13"/>
    </sheetView>
  </sheetViews>
  <sheetFormatPr defaultRowHeight="16.5" x14ac:dyDescent="0.3"/>
  <cols>
    <col min="1" max="1" width="10.75" bestFit="1" customWidth="1"/>
  </cols>
  <sheetData>
    <row r="1" spans="1:5" ht="20.25" x14ac:dyDescent="0.3">
      <c r="A1" s="12" t="s">
        <v>152</v>
      </c>
      <c r="B1" s="12"/>
      <c r="C1" s="12"/>
      <c r="D1" s="12"/>
      <c r="E1" s="12"/>
    </row>
    <row r="3" spans="1:5" x14ac:dyDescent="0.3">
      <c r="A3" s="4" t="s">
        <v>153</v>
      </c>
      <c r="B3" s="4" t="s">
        <v>154</v>
      </c>
      <c r="C3" s="4" t="s">
        <v>109</v>
      </c>
      <c r="D3" s="4" t="s">
        <v>155</v>
      </c>
      <c r="E3" s="4" t="s">
        <v>12</v>
      </c>
    </row>
    <row r="4" spans="1:5" x14ac:dyDescent="0.3">
      <c r="A4" s="8">
        <v>45658</v>
      </c>
      <c r="B4" s="4" t="s">
        <v>156</v>
      </c>
      <c r="C4" s="4">
        <v>7</v>
      </c>
      <c r="D4" s="9">
        <v>1200</v>
      </c>
      <c r="E4" s="9">
        <v>8400</v>
      </c>
    </row>
    <row r="5" spans="1:5" x14ac:dyDescent="0.3">
      <c r="A5" s="8">
        <v>45689</v>
      </c>
      <c r="B5" s="4" t="s">
        <v>157</v>
      </c>
      <c r="C5" s="4">
        <v>12</v>
      </c>
      <c r="D5" s="9">
        <v>1500</v>
      </c>
      <c r="E5" s="9">
        <v>18000</v>
      </c>
    </row>
    <row r="6" spans="1:5" x14ac:dyDescent="0.3">
      <c r="A6" s="8">
        <v>45717</v>
      </c>
      <c r="B6" s="4" t="s">
        <v>158</v>
      </c>
      <c r="C6" s="4">
        <v>8</v>
      </c>
      <c r="D6" s="9">
        <v>400</v>
      </c>
      <c r="E6" s="9">
        <v>3200</v>
      </c>
    </row>
    <row r="7" spans="1:5" x14ac:dyDescent="0.3">
      <c r="A7" s="8">
        <v>45748</v>
      </c>
      <c r="B7" s="4" t="s">
        <v>159</v>
      </c>
      <c r="C7" s="4">
        <v>9</v>
      </c>
      <c r="D7" s="9">
        <v>700</v>
      </c>
      <c r="E7" s="9">
        <v>6300</v>
      </c>
    </row>
    <row r="8" spans="1:5" x14ac:dyDescent="0.3">
      <c r="A8" s="8">
        <v>45778</v>
      </c>
      <c r="B8" s="4" t="s">
        <v>158</v>
      </c>
      <c r="C8" s="4">
        <v>10</v>
      </c>
      <c r="D8" s="9">
        <v>400</v>
      </c>
      <c r="E8" s="9">
        <v>4000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종민 이</cp:lastModifiedBy>
  <dcterms:created xsi:type="dcterms:W3CDTF">2023-04-27T08:01:32Z</dcterms:created>
  <dcterms:modified xsi:type="dcterms:W3CDTF">2025-09-16T15:00:20Z</dcterms:modified>
</cp:coreProperties>
</file>