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2\Desktop\길벗컴활2급\04 실전모의고사\"/>
    </mc:Choice>
  </mc:AlternateContent>
  <xr:revisionPtr revIDLastSave="0" documentId="13_ncr:1_{A85C96BB-294B-4C68-B09F-91B9A1EE670E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9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7" l="1"/>
  <c r="F13" i="7"/>
  <c r="D13" i="7"/>
  <c r="H27" i="5"/>
  <c r="F27" i="5"/>
  <c r="H24" i="5"/>
  <c r="F24" i="5"/>
  <c r="H20" i="5"/>
  <c r="F20" i="5"/>
  <c r="H17" i="5"/>
  <c r="F17" i="5"/>
  <c r="H14" i="5"/>
  <c r="F14" i="5"/>
  <c r="H11" i="5"/>
  <c r="F11" i="5"/>
  <c r="H8" i="5"/>
  <c r="F8" i="5"/>
  <c r="H5" i="5"/>
  <c r="H29" i="5" s="1"/>
  <c r="F5" i="5"/>
  <c r="F29" i="5" s="1"/>
  <c r="H28" i="5"/>
  <c r="F28" i="5"/>
  <c r="H25" i="5"/>
  <c r="F25" i="5"/>
  <c r="H21" i="5"/>
  <c r="F21" i="5"/>
  <c r="H18" i="5"/>
  <c r="F18" i="5"/>
  <c r="H15" i="5"/>
  <c r="F15" i="5"/>
  <c r="H12" i="5"/>
  <c r="F12" i="5"/>
  <c r="H9" i="5"/>
  <c r="F9" i="5"/>
  <c r="H6" i="5"/>
  <c r="H30" i="5" s="1"/>
  <c r="F6" i="5"/>
  <c r="F30" i="5" s="1"/>
  <c r="C39" i="4"/>
  <c r="H16" i="4"/>
  <c r="H17" i="4"/>
  <c r="H18" i="4"/>
  <c r="H19" i="4"/>
  <c r="H20" i="4"/>
  <c r="H21" i="4"/>
  <c r="H22" i="4"/>
  <c r="H23" i="4"/>
  <c r="H15" i="4"/>
  <c r="C25" i="4"/>
  <c r="H11" i="4"/>
  <c r="C4" i="4"/>
  <c r="C5" i="4"/>
  <c r="C6" i="4"/>
  <c r="C7" i="4"/>
  <c r="C8" i="4"/>
  <c r="C9" i="4"/>
  <c r="C10" i="4"/>
  <c r="C11" i="4"/>
  <c r="C3" i="4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G4" i="9"/>
  <c r="G13" i="2" l="1"/>
  <c r="E13" i="2"/>
  <c r="D13" i="2"/>
</calcChain>
</file>

<file path=xl/sharedStrings.xml><?xml version="1.0" encoding="utf-8"?>
<sst xmlns="http://schemas.openxmlformats.org/spreadsheetml/2006/main" count="298" uniqueCount="242">
  <si>
    <t>영업부</t>
  </si>
  <si>
    <t>사원 기록 카드</t>
    <phoneticPr fontId="1" type="noConversion"/>
  </si>
  <si>
    <t>[표1]</t>
  </si>
  <si>
    <t>수학경시대회</t>
  </si>
  <si>
    <t>응시번호</t>
  </si>
  <si>
    <t>점수</t>
  </si>
  <si>
    <t>수상여부</t>
  </si>
  <si>
    <t xml:space="preserve">[표2] </t>
  </si>
  <si>
    <t>사원별 판매실적표</t>
  </si>
  <si>
    <t>사원코드</t>
  </si>
  <si>
    <t>전반기</t>
  </si>
  <si>
    <t>후반기</t>
  </si>
  <si>
    <t>총판매량</t>
  </si>
  <si>
    <t>SE-01</t>
  </si>
  <si>
    <t>SE-02</t>
  </si>
  <si>
    <t>SE-03</t>
  </si>
  <si>
    <t>HA-01</t>
  </si>
  <si>
    <t>HA-02</t>
  </si>
  <si>
    <t>HA-03</t>
  </si>
  <si>
    <t>MA-01</t>
  </si>
  <si>
    <t>조건에 맞는 총판매량 평균</t>
  </si>
  <si>
    <t xml:space="preserve">[표3] </t>
  </si>
  <si>
    <t>신제품 판매 현황</t>
  </si>
  <si>
    <t>사원명</t>
  </si>
  <si>
    <t>지점명</t>
  </si>
  <si>
    <t>판매금액</t>
  </si>
  <si>
    <t>나유미</t>
  </si>
  <si>
    <t>중부</t>
  </si>
  <si>
    <t>김호정</t>
  </si>
  <si>
    <t>남부</t>
  </si>
  <si>
    <t>강호동</t>
  </si>
  <si>
    <t>북부</t>
  </si>
  <si>
    <t>김기탁</t>
  </si>
  <si>
    <t>남영주</t>
  </si>
  <si>
    <t>성우철</t>
  </si>
  <si>
    <t>도지원</t>
  </si>
  <si>
    <t>임수인</t>
  </si>
  <si>
    <t>태현실</t>
  </si>
  <si>
    <t>중부판매금액</t>
  </si>
  <si>
    <t>[표4]</t>
  </si>
  <si>
    <t>기부현황</t>
  </si>
  <si>
    <t>고객번호</t>
  </si>
  <si>
    <t>고객명</t>
  </si>
  <si>
    <t>구매금액</t>
  </si>
  <si>
    <t>기부</t>
  </si>
  <si>
    <t>A-001</t>
  </si>
  <si>
    <t>김재덕</t>
  </si>
  <si>
    <t>★★★★</t>
  </si>
  <si>
    <t>A-002</t>
  </si>
  <si>
    <t>신애라</t>
  </si>
  <si>
    <t>★★</t>
  </si>
  <si>
    <t>A-003</t>
  </si>
  <si>
    <t>김새연</t>
  </si>
  <si>
    <t>★★★</t>
  </si>
  <si>
    <t>A-004</t>
  </si>
  <si>
    <t>이학범</t>
  </si>
  <si>
    <t>★</t>
  </si>
  <si>
    <t>A-005</t>
  </si>
  <si>
    <t>유예소</t>
  </si>
  <si>
    <t>A-006</t>
  </si>
  <si>
    <t>조재호</t>
  </si>
  <si>
    <t>A-007</t>
  </si>
  <si>
    <t>김서하</t>
  </si>
  <si>
    <t>A-008</t>
  </si>
  <si>
    <t>안창림</t>
  </si>
  <si>
    <t>A-009</t>
  </si>
  <si>
    <t>박은빈</t>
  </si>
  <si>
    <t>★★★★★</t>
  </si>
  <si>
    <t>&lt;기부구분표&gt;</t>
  </si>
  <si>
    <t>이상</t>
  </si>
  <si>
    <t>미만</t>
  </si>
  <si>
    <t>[표5]</t>
  </si>
  <si>
    <t>사원 급여 현황</t>
  </si>
  <si>
    <t>성명</t>
  </si>
  <si>
    <t>부서명</t>
  </si>
  <si>
    <t>급여</t>
  </si>
  <si>
    <t>홍기남</t>
  </si>
  <si>
    <t>기획부</t>
  </si>
  <si>
    <t>이기자</t>
  </si>
  <si>
    <t>총무부</t>
  </si>
  <si>
    <t>차후서</t>
  </si>
  <si>
    <t>인사부</t>
  </si>
  <si>
    <t>허인기</t>
  </si>
  <si>
    <t>김인자</t>
  </si>
  <si>
    <t>경리부</t>
  </si>
  <si>
    <t>박혁제</t>
  </si>
  <si>
    <t>김순례</t>
  </si>
  <si>
    <t>우인철</t>
  </si>
  <si>
    <t>개발부</t>
  </si>
  <si>
    <t>유철민</t>
  </si>
  <si>
    <t>기획부 제외 평균</t>
  </si>
  <si>
    <t>분류</t>
  </si>
  <si>
    <t>등급</t>
  </si>
  <si>
    <t>대여회수</t>
  </si>
  <si>
    <t>지연회수</t>
  </si>
  <si>
    <t>지연비율</t>
  </si>
  <si>
    <t>대여수입액</t>
  </si>
  <si>
    <t>합계</t>
  </si>
  <si>
    <t>상공상사 3월분 급여지급명세서</t>
    <phoneticPr fontId="1" type="noConversion"/>
  </si>
  <si>
    <t>직위</t>
  </si>
  <si>
    <t>기본급</t>
  </si>
  <si>
    <t>수당</t>
  </si>
  <si>
    <t>상여급</t>
  </si>
  <si>
    <t>수령액</t>
  </si>
  <si>
    <t>신현빈</t>
  </si>
  <si>
    <t>과장</t>
  </si>
  <si>
    <t>이정현</t>
  </si>
  <si>
    <t>대리</t>
  </si>
  <si>
    <t>이만수</t>
  </si>
  <si>
    <t>한나라</t>
  </si>
  <si>
    <t>사원</t>
  </si>
  <si>
    <t>이수지</t>
  </si>
  <si>
    <t>생산부</t>
  </si>
  <si>
    <t>김현수</t>
  </si>
  <si>
    <t>안영미</t>
  </si>
  <si>
    <t>신혜선</t>
  </si>
  <si>
    <t>김준호</t>
  </si>
  <si>
    <t>강동원</t>
  </si>
  <si>
    <t>한지효</t>
  </si>
  <si>
    <t>윤범준</t>
  </si>
  <si>
    <t>제품코드별 판매 현황</t>
    <phoneticPr fontId="1" type="noConversion"/>
  </si>
  <si>
    <t>제품코드</t>
  </si>
  <si>
    <t>판매량</t>
  </si>
  <si>
    <t>단가</t>
  </si>
  <si>
    <t>원가비율</t>
  </si>
  <si>
    <t>구입원가</t>
  </si>
  <si>
    <t>총매출</t>
  </si>
  <si>
    <t>순이익</t>
  </si>
  <si>
    <t>고급형</t>
  </si>
  <si>
    <t>중급형</t>
  </si>
  <si>
    <t>보급형</t>
  </si>
  <si>
    <t>ssd-b</t>
    <phoneticPr fontId="1" type="noConversion"/>
  </si>
  <si>
    <t>ssd-c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</si>
  <si>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</si>
  <si>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</si>
  <si>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</si>
  <si>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usb-a</t>
    <phoneticPr fontId="1" type="noConversion"/>
  </si>
  <si>
    <t>usb-b</t>
    <phoneticPr fontId="1" type="noConversion"/>
  </si>
  <si>
    <t>usb-c</t>
    <phoneticPr fontId="1" type="noConversion"/>
  </si>
  <si>
    <t>영업소별 라도스 재고현황</t>
    <phoneticPr fontId="1" type="noConversion"/>
  </si>
  <si>
    <t>영업소코드</t>
  </si>
  <si>
    <t>영업소명</t>
  </si>
  <si>
    <t>영업소장명</t>
  </si>
  <si>
    <t>입고량</t>
  </si>
  <si>
    <t>재고량</t>
  </si>
  <si>
    <t>SE-001</t>
  </si>
  <si>
    <t>서울</t>
  </si>
  <si>
    <t>김장철</t>
  </si>
  <si>
    <t>BU-002</t>
  </si>
  <si>
    <t>부산</t>
  </si>
  <si>
    <t>나진만</t>
  </si>
  <si>
    <t>DA-003</t>
  </si>
  <si>
    <t>대구</t>
  </si>
  <si>
    <t>도우미</t>
  </si>
  <si>
    <t>GW-004</t>
  </si>
  <si>
    <t>광주</t>
  </si>
  <si>
    <t>마음애</t>
  </si>
  <si>
    <t>TA-005</t>
  </si>
  <si>
    <t>대전</t>
  </si>
  <si>
    <t>박소희</t>
  </si>
  <si>
    <t>이다음</t>
  </si>
  <si>
    <t>조용이</t>
  </si>
  <si>
    <t>차주인</t>
  </si>
  <si>
    <t>홍가네</t>
  </si>
  <si>
    <t>합계</t>
    <phoneticPr fontId="1" type="noConversion"/>
  </si>
  <si>
    <t>부산지점 판매 현황</t>
    <phoneticPr fontId="1" type="noConversion"/>
  </si>
  <si>
    <t>날짜</t>
  </si>
  <si>
    <t>제품</t>
  </si>
  <si>
    <t>판매단가</t>
  </si>
  <si>
    <t>컴퓨터</t>
  </si>
  <si>
    <t>냉장고</t>
  </si>
  <si>
    <t>카메라</t>
  </si>
  <si>
    <t>모니터</t>
  </si>
  <si>
    <t>도서코드</t>
    <phoneticPr fontId="1" type="noConversion"/>
  </si>
  <si>
    <t>경영</t>
    <phoneticPr fontId="1" type="noConversion"/>
  </si>
  <si>
    <t>B-15224</t>
    <phoneticPr fontId="1" type="noConversion"/>
  </si>
  <si>
    <t>B-64183</t>
    <phoneticPr fontId="1" type="noConversion"/>
  </si>
  <si>
    <t>B-92007</t>
    <phoneticPr fontId="1" type="noConversion"/>
  </si>
  <si>
    <t>취미</t>
    <phoneticPr fontId="1" type="noConversion"/>
  </si>
  <si>
    <t>H-20543</t>
    <phoneticPr fontId="1" type="noConversion"/>
  </si>
  <si>
    <t>H-57199</t>
    <phoneticPr fontId="1" type="noConversion"/>
  </si>
  <si>
    <t>H-83273</t>
    <phoneticPr fontId="1" type="noConversion"/>
  </si>
  <si>
    <t>건강</t>
    <phoneticPr fontId="1" type="noConversion"/>
  </si>
  <si>
    <t>S-78524</t>
    <phoneticPr fontId="1" type="noConversion"/>
  </si>
  <si>
    <t>S-11008</t>
    <phoneticPr fontId="1" type="noConversion"/>
  </si>
  <si>
    <t>S-34493</t>
    <phoneticPr fontId="1" type="noConversion"/>
  </si>
  <si>
    <t>기말고사 성적표</t>
    <phoneticPr fontId="1" type="noConversion"/>
  </si>
  <si>
    <t>이름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</si>
  <si>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</si>
  <si>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</si>
  <si>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</si>
  <si>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</si>
  <si>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</si>
  <si>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총점</t>
    <phoneticPr fontId="1" type="noConversion"/>
  </si>
  <si>
    <t>평균</t>
    <phoneticPr fontId="1" type="noConversion"/>
  </si>
  <si>
    <t>박명수</t>
    <phoneticPr fontId="1" type="noConversion"/>
  </si>
  <si>
    <t>안은진</t>
    <phoneticPr fontId="1" type="noConversion"/>
  </si>
  <si>
    <t>하수은</t>
    <phoneticPr fontId="1" type="noConversion"/>
  </si>
  <si>
    <t>유하성</t>
    <phoneticPr fontId="1" type="noConversion"/>
  </si>
  <si>
    <t>장현수</t>
    <phoneticPr fontId="1" type="noConversion"/>
  </si>
  <si>
    <t>황민주</t>
    <phoneticPr fontId="1" type="noConversion"/>
  </si>
  <si>
    <t>한서준</t>
    <phoneticPr fontId="1" type="noConversion"/>
  </si>
  <si>
    <t>이상화</t>
    <phoneticPr fontId="1" type="noConversion"/>
  </si>
  <si>
    <t>강남길</t>
    <phoneticPr fontId="1" type="noConversion"/>
  </si>
  <si>
    <t>사원번호</t>
    <phoneticPr fontId="1" type="noConversion"/>
  </si>
  <si>
    <t>이수안</t>
    <phoneticPr fontId="1" type="noConversion"/>
  </si>
  <si>
    <t>이인상</t>
    <phoneticPr fontId="1" type="noConversion"/>
  </si>
  <si>
    <t>최혜인</t>
    <phoneticPr fontId="1" type="noConversion"/>
  </si>
  <si>
    <t>윤인수</t>
    <phoneticPr fontId="1" type="noConversion"/>
  </si>
  <si>
    <t>김구완</t>
    <phoneticPr fontId="1" type="noConversion"/>
  </si>
  <si>
    <t>윤영근</t>
    <phoneticPr fontId="1" type="noConversion"/>
  </si>
  <si>
    <t>ID</t>
    <phoneticPr fontId="1" type="noConversion"/>
  </si>
  <si>
    <t>Rose-10</t>
    <phoneticPr fontId="1" type="noConversion"/>
  </si>
  <si>
    <t>Rose-11</t>
    <phoneticPr fontId="1" type="noConversion"/>
  </si>
  <si>
    <t>Pig-a1</t>
    <phoneticPr fontId="1" type="noConversion"/>
  </si>
  <si>
    <t>Pig-a2</t>
    <phoneticPr fontId="1" type="noConversion"/>
  </si>
  <si>
    <t>Pig-a3</t>
    <phoneticPr fontId="1" type="noConversion"/>
  </si>
  <si>
    <t>부서</t>
    <phoneticPr fontId="1" type="noConversion"/>
  </si>
  <si>
    <t>기획실</t>
    <phoneticPr fontId="1" type="noConversion"/>
  </si>
  <si>
    <t>총무과</t>
    <phoneticPr fontId="1" type="noConversion"/>
  </si>
  <si>
    <t>영업부</t>
    <phoneticPr fontId="1" type="noConversion"/>
  </si>
  <si>
    <t>경력(개월수)</t>
    <phoneticPr fontId="1" type="noConversion"/>
  </si>
  <si>
    <t>♠도서 대여 관리♠</t>
    <phoneticPr fontId="1" type="noConversion"/>
  </si>
  <si>
    <t>=</t>
    <phoneticPr fontId="1" type="noConversion"/>
  </si>
  <si>
    <t>usb-a 최소</t>
  </si>
  <si>
    <t>cpu-a 최소</t>
  </si>
  <si>
    <t>usb-c 최소</t>
  </si>
  <si>
    <t>ssd-c 최소</t>
  </si>
  <si>
    <t>cpu-c 최소</t>
  </si>
  <si>
    <t>usb-b 최소</t>
  </si>
  <si>
    <t>ssd-b 최소</t>
  </si>
  <si>
    <t>cpu-b 최소</t>
  </si>
  <si>
    <t>전체 최소값</t>
  </si>
  <si>
    <t>usb-a 최대</t>
  </si>
  <si>
    <t>cpu-a 최대</t>
  </si>
  <si>
    <t>usb-c 최대</t>
  </si>
  <si>
    <t>ssd-c 최대</t>
  </si>
  <si>
    <t>cpu-c 최대</t>
  </si>
  <si>
    <t>usb-b 최대</t>
  </si>
  <si>
    <t>ssd-b 최대</t>
  </si>
  <si>
    <t>cpu-b 최대</t>
  </si>
  <si>
    <t>전체 최대값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</si>
</sst>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%"/>
    <numFmt numFmtId="178" formatCode="0,&quot;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B050"/>
      <name val="맑은 고딕"/>
      <family val="2"/>
      <charset val="129"/>
      <scheme val="minor"/>
    </font>
    <font>
      <sz val="11"/>
      <color rgb="FF00B05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2" fillId="3" borderId="1" xfId="2" applyBorder="1" applyAlignment="1">
      <alignment horizontal="center" vertical="center"/>
    </xf>
    <xf numFmtId="177" fontId="2" fillId="3" borderId="1" xfId="2" applyNumberFormat="1" applyBorder="1" applyAlignment="1">
      <alignment horizontal="center" vertical="center"/>
    </xf>
    <xf numFmtId="178" fontId="2" fillId="3" borderId="1" xfId="2" applyNumberFormat="1" applyBorder="1">
      <alignment vertical="center"/>
    </xf>
    <xf numFmtId="0" fontId="2" fillId="3" borderId="1" xfId="2" applyBorder="1">
      <alignment vertical="center"/>
    </xf>
    <xf numFmtId="0" fontId="2" fillId="3" borderId="6" xfId="2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2" fillId="3" borderId="1" xfId="2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3">
    <cellStyle name="40% - 강조색1" xfId="2" builtinId="31"/>
    <cellStyle name="쉼표 [0]" xfId="1" builtinId="6"/>
    <cellStyle name="표준" xfId="0" builtinId="0"/>
  </cellStyles>
  <dxfs count="3"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날짜별 판매금액 비교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차트작업!$A$4:$A$8</c:f>
              <c:numCache>
                <c:formatCode>m/d/yyyy</c:formatCode>
                <c:ptCount val="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</c:numCache>
            </c:num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8400</c:v>
                </c:pt>
                <c:pt idx="1">
                  <c:v>18000</c:v>
                </c:pt>
                <c:pt idx="2">
                  <c:v>3200</c:v>
                </c:pt>
                <c:pt idx="3">
                  <c:v>6300</c:v>
                </c:pt>
                <c:pt idx="4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7-4376-9223-1C4DF368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34716400"/>
        <c:axId val="13347154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판매단가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numCache>
                      <c:formatCode>m/d/yyyy</c:formatCode>
                      <c:ptCount val="5"/>
                      <c:pt idx="0">
                        <c:v>45292</c:v>
                      </c:pt>
                      <c:pt idx="1">
                        <c:v>45323</c:v>
                      </c:pt>
                      <c:pt idx="2">
                        <c:v>45352</c:v>
                      </c:pt>
                      <c:pt idx="3">
                        <c:v>45383</c:v>
                      </c:pt>
                      <c:pt idx="4">
                        <c:v>45413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#,##0_ </c:formatCode>
                      <c:ptCount val="5"/>
                      <c:pt idx="0">
                        <c:v>1200</c:v>
                      </c:pt>
                      <c:pt idx="1">
                        <c:v>1500</c:v>
                      </c:pt>
                      <c:pt idx="2">
                        <c:v>400</c:v>
                      </c:pt>
                      <c:pt idx="3">
                        <c:v>700</c:v>
                      </c:pt>
                      <c:pt idx="4">
                        <c:v>400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487-4376-9223-1C4DF368CE59}"/>
                  </c:ext>
                </c:extLst>
              </c15:ser>
            </c15:filteredBarSeries>
          </c:ext>
        </c:extLst>
      </c:barChart>
      <c:dateAx>
        <c:axId val="1334716400"/>
        <c:scaling>
          <c:orientation val="maxMin"/>
        </c:scaling>
        <c:delete val="0"/>
        <c:axPos val="l"/>
        <c:numFmt formatCode="m&quot;월&quot;\ d&quot;일&quot;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4715440"/>
        <c:crosses val="autoZero"/>
        <c:auto val="1"/>
        <c:lblOffset val="100"/>
        <c:baseTimeUnit val="months"/>
      </c:dateAx>
      <c:valAx>
        <c:axId val="13347154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3471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14</xdr:row>
      <xdr:rowOff>0</xdr:rowOff>
    </xdr:from>
    <xdr:to>
      <xdr:col>6</xdr:col>
      <xdr:colOff>0</xdr:colOff>
      <xdr:row>16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4D96EA87-CE72-2383-7CF1-EC4BD8C7FA19}"/>
            </a:ext>
          </a:extLst>
        </xdr:cNvPr>
        <xdr:cNvSpPr/>
      </xdr:nvSpPr>
      <xdr:spPr>
        <a:xfrm>
          <a:off x="2926080" y="3139440"/>
          <a:ext cx="13411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D67A668-B870-3E55-8F71-889781A5B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E10" sqref="E10"/>
    </sheetView>
  </sheetViews>
  <sheetFormatPr defaultRowHeight="17.399999999999999" x14ac:dyDescent="0.4"/>
  <cols>
    <col min="5" max="5" width="11.69921875" bestFit="1" customWidth="1"/>
  </cols>
  <sheetData>
    <row r="1" spans="1:5" x14ac:dyDescent="0.4">
      <c r="A1" t="s">
        <v>1</v>
      </c>
    </row>
    <row r="3" spans="1:5" x14ac:dyDescent="0.4">
      <c r="A3" s="1" t="s">
        <v>204</v>
      </c>
      <c r="B3" s="1" t="s">
        <v>187</v>
      </c>
      <c r="C3" s="1" t="s">
        <v>211</v>
      </c>
      <c r="D3" s="1" t="s">
        <v>217</v>
      </c>
      <c r="E3" s="1" t="s">
        <v>221</v>
      </c>
    </row>
    <row r="4" spans="1:5" x14ac:dyDescent="0.4">
      <c r="A4" s="1">
        <v>11002</v>
      </c>
      <c r="B4" s="1" t="s">
        <v>210</v>
      </c>
      <c r="C4" s="1" t="s">
        <v>212</v>
      </c>
      <c r="D4" s="1" t="s">
        <v>218</v>
      </c>
      <c r="E4" s="1">
        <v>150</v>
      </c>
    </row>
    <row r="5" spans="1:5" x14ac:dyDescent="0.4">
      <c r="A5" s="1">
        <v>11003</v>
      </c>
      <c r="B5" s="1" t="s">
        <v>205</v>
      </c>
      <c r="C5" s="1" t="s">
        <v>213</v>
      </c>
      <c r="D5" s="1" t="s">
        <v>219</v>
      </c>
      <c r="E5" s="1">
        <v>128</v>
      </c>
    </row>
    <row r="6" spans="1:5" x14ac:dyDescent="0.4">
      <c r="A6" s="1">
        <v>11004</v>
      </c>
      <c r="B6" s="1" t="s">
        <v>206</v>
      </c>
      <c r="C6" s="1">
        <v>-12</v>
      </c>
      <c r="D6" s="1" t="s">
        <v>220</v>
      </c>
      <c r="E6" s="1">
        <v>124</v>
      </c>
    </row>
    <row r="7" spans="1:5" x14ac:dyDescent="0.4">
      <c r="A7" s="1">
        <v>20015</v>
      </c>
      <c r="B7" s="1" t="s">
        <v>207</v>
      </c>
      <c r="C7" s="1" t="s">
        <v>214</v>
      </c>
      <c r="D7" s="1" t="s">
        <v>218</v>
      </c>
      <c r="E7" s="1">
        <v>60</v>
      </c>
    </row>
    <row r="8" spans="1:5" x14ac:dyDescent="0.4">
      <c r="A8" s="1">
        <v>20016</v>
      </c>
      <c r="B8" s="1" t="s">
        <v>208</v>
      </c>
      <c r="C8" s="1" t="s">
        <v>215</v>
      </c>
      <c r="D8" s="1" t="s">
        <v>219</v>
      </c>
      <c r="E8" s="1">
        <v>40</v>
      </c>
    </row>
    <row r="9" spans="1:5" x14ac:dyDescent="0.4">
      <c r="A9" s="1">
        <v>30017</v>
      </c>
      <c r="B9" s="1" t="s">
        <v>209</v>
      </c>
      <c r="C9" s="1" t="s">
        <v>216</v>
      </c>
      <c r="D9" s="1" t="s">
        <v>218</v>
      </c>
      <c r="E9" s="1">
        <v>36</v>
      </c>
    </row>
    <row r="10" spans="1:5" x14ac:dyDescent="0.4">
      <c r="A10" s="1"/>
      <c r="B10" s="1"/>
      <c r="C10" s="1"/>
      <c r="D10" s="1"/>
      <c r="E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G16" sqref="G16"/>
    </sheetView>
  </sheetViews>
  <sheetFormatPr defaultRowHeight="17.399999999999999" x14ac:dyDescent="0.4"/>
  <cols>
    <col min="1" max="1" width="3.59765625" customWidth="1"/>
    <col min="6" max="6" width="9.5" bestFit="1" customWidth="1"/>
    <col min="7" max="7" width="11" bestFit="1" customWidth="1"/>
  </cols>
  <sheetData>
    <row r="1" spans="2:7" x14ac:dyDescent="0.4">
      <c r="D1" s="3" t="s">
        <v>222</v>
      </c>
    </row>
    <row r="3" spans="2:7" x14ac:dyDescent="0.4">
      <c r="B3" s="11" t="s">
        <v>91</v>
      </c>
      <c r="C3" s="11" t="s">
        <v>173</v>
      </c>
      <c r="D3" s="11" t="s">
        <v>93</v>
      </c>
      <c r="E3" s="11" t="s">
        <v>94</v>
      </c>
      <c r="F3" s="11" t="s">
        <v>95</v>
      </c>
      <c r="G3" s="11" t="s">
        <v>96</v>
      </c>
    </row>
    <row r="4" spans="2:7" x14ac:dyDescent="0.4">
      <c r="B4" s="17" t="s">
        <v>174</v>
      </c>
      <c r="C4" s="11" t="s">
        <v>175</v>
      </c>
      <c r="D4" s="11">
        <v>134</v>
      </c>
      <c r="E4" s="11">
        <v>60</v>
      </c>
      <c r="F4" s="12">
        <v>2.233333</v>
      </c>
      <c r="G4" s="13">
        <v>201000</v>
      </c>
    </row>
    <row r="5" spans="2:7" x14ac:dyDescent="0.4">
      <c r="B5" s="17"/>
      <c r="C5" s="11" t="s">
        <v>176</v>
      </c>
      <c r="D5" s="11">
        <v>88</v>
      </c>
      <c r="E5" s="11">
        <v>78</v>
      </c>
      <c r="F5" s="12">
        <v>1.1282049999999999</v>
      </c>
      <c r="G5" s="13">
        <v>88000</v>
      </c>
    </row>
    <row r="6" spans="2:7" x14ac:dyDescent="0.4">
      <c r="B6" s="17"/>
      <c r="C6" s="11" t="s">
        <v>177</v>
      </c>
      <c r="D6" s="11">
        <v>65</v>
      </c>
      <c r="E6" s="11">
        <v>20</v>
      </c>
      <c r="F6" s="12">
        <v>3.25</v>
      </c>
      <c r="G6" s="13">
        <v>65000</v>
      </c>
    </row>
    <row r="7" spans="2:7" x14ac:dyDescent="0.4">
      <c r="B7" s="17" t="s">
        <v>178</v>
      </c>
      <c r="C7" s="11" t="s">
        <v>179</v>
      </c>
      <c r="D7" s="11">
        <v>120</v>
      </c>
      <c r="E7" s="11">
        <v>87</v>
      </c>
      <c r="F7" s="12">
        <v>1.37931</v>
      </c>
      <c r="G7" s="13">
        <v>180000</v>
      </c>
    </row>
    <row r="8" spans="2:7" x14ac:dyDescent="0.4">
      <c r="B8" s="17"/>
      <c r="C8" s="11" t="s">
        <v>180</v>
      </c>
      <c r="D8" s="11">
        <v>56</v>
      </c>
      <c r="E8" s="11">
        <v>40</v>
      </c>
      <c r="F8" s="12">
        <v>1.4</v>
      </c>
      <c r="G8" s="13">
        <v>56000</v>
      </c>
    </row>
    <row r="9" spans="2:7" x14ac:dyDescent="0.4">
      <c r="B9" s="17"/>
      <c r="C9" s="11" t="s">
        <v>181</v>
      </c>
      <c r="D9" s="11">
        <v>30</v>
      </c>
      <c r="E9" s="11">
        <v>10</v>
      </c>
      <c r="F9" s="12">
        <v>3</v>
      </c>
      <c r="G9" s="13">
        <v>30000</v>
      </c>
    </row>
    <row r="10" spans="2:7" x14ac:dyDescent="0.4">
      <c r="B10" s="17" t="s">
        <v>182</v>
      </c>
      <c r="C10" s="11" t="s">
        <v>183</v>
      </c>
      <c r="D10" s="11">
        <v>100</v>
      </c>
      <c r="E10" s="11">
        <v>85</v>
      </c>
      <c r="F10" s="12">
        <v>1.176471</v>
      </c>
      <c r="G10" s="13">
        <v>150000</v>
      </c>
    </row>
    <row r="11" spans="2:7" x14ac:dyDescent="0.4">
      <c r="B11" s="17"/>
      <c r="C11" s="11" t="s">
        <v>184</v>
      </c>
      <c r="D11" s="11">
        <v>70</v>
      </c>
      <c r="E11" s="11">
        <v>45</v>
      </c>
      <c r="F11" s="12">
        <v>1.5555559999999999</v>
      </c>
      <c r="G11" s="13">
        <v>70000</v>
      </c>
    </row>
    <row r="12" spans="2:7" x14ac:dyDescent="0.4">
      <c r="B12" s="17"/>
      <c r="C12" s="11" t="s">
        <v>185</v>
      </c>
      <c r="D12" s="11">
        <v>40</v>
      </c>
      <c r="E12" s="11">
        <v>22</v>
      </c>
      <c r="F12" s="12">
        <v>1.818182</v>
      </c>
      <c r="G12" s="13">
        <v>40000</v>
      </c>
    </row>
    <row r="13" spans="2:7" x14ac:dyDescent="0.4">
      <c r="B13" s="17" t="s">
        <v>97</v>
      </c>
      <c r="C13" s="17"/>
      <c r="D13" s="11">
        <f>SUM(D4:D12)</f>
        <v>703</v>
      </c>
      <c r="E13" s="11">
        <f>SUM(E4:E12)</f>
        <v>447</v>
      </c>
      <c r="F13" s="15"/>
      <c r="G13" s="14">
        <f>SUM(G4:G12)</f>
        <v>880000</v>
      </c>
    </row>
  </sheetData>
  <mergeCells count="4">
    <mergeCell ref="B4:B6"/>
    <mergeCell ref="B7:B9"/>
    <mergeCell ref="B10:B12"/>
    <mergeCell ref="B13:C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3" sqref="J13"/>
    </sheetView>
  </sheetViews>
  <sheetFormatPr defaultRowHeight="17.399999999999999" x14ac:dyDescent="0.4"/>
  <cols>
    <col min="4" max="4" width="12.59765625" customWidth="1"/>
    <col min="5" max="5" width="11.09765625" customWidth="1"/>
    <col min="6" max="7" width="12.59765625" customWidth="1"/>
  </cols>
  <sheetData>
    <row r="1" spans="1:7" ht="21" x14ac:dyDescent="0.4">
      <c r="A1" s="18" t="s">
        <v>98</v>
      </c>
      <c r="B1" s="18"/>
      <c r="C1" s="18"/>
      <c r="D1" s="18"/>
      <c r="E1" s="18"/>
      <c r="F1" s="18"/>
      <c r="G1" s="18"/>
    </row>
    <row r="3" spans="1:7" x14ac:dyDescent="0.4">
      <c r="A3" s="4" t="s">
        <v>73</v>
      </c>
      <c r="B3" s="4" t="s">
        <v>74</v>
      </c>
      <c r="C3" s="4" t="s">
        <v>99</v>
      </c>
      <c r="D3" s="4" t="s">
        <v>100</v>
      </c>
      <c r="E3" s="4" t="s">
        <v>101</v>
      </c>
      <c r="F3" s="4" t="s">
        <v>102</v>
      </c>
      <c r="G3" s="4" t="s">
        <v>103</v>
      </c>
    </row>
    <row r="4" spans="1:7" x14ac:dyDescent="0.4">
      <c r="A4" s="4" t="s">
        <v>104</v>
      </c>
      <c r="B4" s="4" t="s">
        <v>77</v>
      </c>
      <c r="C4" s="4" t="s">
        <v>105</v>
      </c>
      <c r="D4" s="6">
        <v>3000000</v>
      </c>
      <c r="E4" s="6">
        <v>750000</v>
      </c>
      <c r="F4" s="6">
        <v>1500000</v>
      </c>
      <c r="G4" s="6">
        <v>4410000</v>
      </c>
    </row>
    <row r="5" spans="1:7" x14ac:dyDescent="0.4">
      <c r="A5" s="4" t="s">
        <v>106</v>
      </c>
      <c r="B5" s="4" t="s">
        <v>77</v>
      </c>
      <c r="C5" s="4" t="s">
        <v>107</v>
      </c>
      <c r="D5" s="6">
        <v>2550000</v>
      </c>
      <c r="E5" s="6">
        <v>900000</v>
      </c>
      <c r="F5" s="6">
        <v>1275000</v>
      </c>
      <c r="G5" s="6">
        <v>3969000</v>
      </c>
    </row>
    <row r="6" spans="1:7" x14ac:dyDescent="0.4">
      <c r="A6" s="4" t="s">
        <v>108</v>
      </c>
      <c r="B6" s="4" t="s">
        <v>77</v>
      </c>
      <c r="C6" s="4" t="s">
        <v>107</v>
      </c>
      <c r="D6" s="6">
        <v>2500000</v>
      </c>
      <c r="E6" s="6">
        <v>650000</v>
      </c>
      <c r="F6" s="6">
        <v>1250000</v>
      </c>
      <c r="G6" s="6">
        <v>3696000</v>
      </c>
    </row>
    <row r="7" spans="1:7" x14ac:dyDescent="0.4">
      <c r="A7" s="4" t="s">
        <v>109</v>
      </c>
      <c r="B7" s="4" t="s">
        <v>77</v>
      </c>
      <c r="C7" s="4" t="s">
        <v>110</v>
      </c>
      <c r="D7" s="6">
        <v>2100000</v>
      </c>
      <c r="E7" s="6">
        <v>800000</v>
      </c>
      <c r="F7" s="6">
        <v>1050000</v>
      </c>
      <c r="G7" s="6">
        <v>3318000</v>
      </c>
    </row>
    <row r="8" spans="1:7" x14ac:dyDescent="0.4">
      <c r="A8" s="4" t="s">
        <v>111</v>
      </c>
      <c r="B8" s="4" t="s">
        <v>112</v>
      </c>
      <c r="C8" s="4" t="s">
        <v>105</v>
      </c>
      <c r="D8" s="6">
        <v>3050000</v>
      </c>
      <c r="E8" s="6">
        <v>1000000</v>
      </c>
      <c r="F8" s="6">
        <v>1525000</v>
      </c>
      <c r="G8" s="6">
        <v>4683000</v>
      </c>
    </row>
    <row r="9" spans="1:7" x14ac:dyDescent="0.4">
      <c r="A9" s="4" t="s">
        <v>113</v>
      </c>
      <c r="B9" s="4" t="s">
        <v>112</v>
      </c>
      <c r="C9" s="4" t="s">
        <v>107</v>
      </c>
      <c r="D9" s="6">
        <v>2400000</v>
      </c>
      <c r="E9" s="6">
        <v>1200000</v>
      </c>
      <c r="F9" s="6">
        <v>1200000</v>
      </c>
      <c r="G9" s="6">
        <v>4032000</v>
      </c>
    </row>
    <row r="10" spans="1:7" x14ac:dyDescent="0.4">
      <c r="A10" s="4" t="s">
        <v>114</v>
      </c>
      <c r="B10" s="4" t="s">
        <v>112</v>
      </c>
      <c r="C10" s="4" t="s">
        <v>110</v>
      </c>
      <c r="D10" s="6">
        <v>2050000</v>
      </c>
      <c r="E10" s="6">
        <v>650000</v>
      </c>
      <c r="F10" s="6">
        <v>1025000</v>
      </c>
      <c r="G10" s="6">
        <v>3129000</v>
      </c>
    </row>
    <row r="11" spans="1:7" x14ac:dyDescent="0.4">
      <c r="A11" s="4" t="s">
        <v>115</v>
      </c>
      <c r="B11" s="4" t="s">
        <v>112</v>
      </c>
      <c r="C11" s="4" t="s">
        <v>110</v>
      </c>
      <c r="D11" s="6">
        <v>2100000</v>
      </c>
      <c r="E11" s="6">
        <v>800000</v>
      </c>
      <c r="F11" s="6">
        <v>1050000</v>
      </c>
      <c r="G11" s="6">
        <v>3318000</v>
      </c>
    </row>
    <row r="12" spans="1:7" x14ac:dyDescent="0.4">
      <c r="A12" s="4" t="s">
        <v>116</v>
      </c>
      <c r="B12" s="4" t="s">
        <v>0</v>
      </c>
      <c r="C12" s="4" t="s">
        <v>105</v>
      </c>
      <c r="D12" s="6">
        <v>2950000</v>
      </c>
      <c r="E12" s="6">
        <v>1000000</v>
      </c>
      <c r="F12" s="6">
        <v>1475000</v>
      </c>
      <c r="G12" s="6">
        <v>4557000</v>
      </c>
    </row>
    <row r="13" spans="1:7" x14ac:dyDescent="0.4">
      <c r="A13" s="4" t="s">
        <v>117</v>
      </c>
      <c r="B13" s="4" t="s">
        <v>0</v>
      </c>
      <c r="C13" s="4" t="s">
        <v>107</v>
      </c>
      <c r="D13" s="6">
        <v>2500000</v>
      </c>
      <c r="E13" s="6">
        <v>1150000</v>
      </c>
      <c r="F13" s="6">
        <v>1250000</v>
      </c>
      <c r="G13" s="6">
        <v>4116000</v>
      </c>
    </row>
    <row r="14" spans="1:7" x14ac:dyDescent="0.4">
      <c r="A14" s="4" t="s">
        <v>118</v>
      </c>
      <c r="B14" s="4" t="s">
        <v>0</v>
      </c>
      <c r="C14" s="4" t="s">
        <v>107</v>
      </c>
      <c r="D14" s="6">
        <v>2450000</v>
      </c>
      <c r="E14" s="6">
        <v>600000</v>
      </c>
      <c r="F14" s="6">
        <v>1225000</v>
      </c>
      <c r="G14" s="6">
        <v>3591000</v>
      </c>
    </row>
    <row r="15" spans="1:7" x14ac:dyDescent="0.4">
      <c r="A15" s="4" t="s">
        <v>119</v>
      </c>
      <c r="B15" s="4" t="s">
        <v>0</v>
      </c>
      <c r="C15" s="4" t="s">
        <v>110</v>
      </c>
      <c r="D15" s="6">
        <v>2000000</v>
      </c>
      <c r="E15" s="6">
        <v>750000</v>
      </c>
      <c r="F15" s="6">
        <v>1000000</v>
      </c>
      <c r="G15" s="6">
        <v>3150000</v>
      </c>
    </row>
  </sheetData>
  <mergeCells count="1">
    <mergeCell ref="A1:G1"/>
  </mergeCells>
  <phoneticPr fontId="1" type="noConversion"/>
  <conditionalFormatting sqref="A3:G15">
    <cfRule type="expression" dxfId="2" priority="2">
      <formula>AND($C4="대리",$F4&lt;4,0,0)</formula>
    </cfRule>
  </conditionalFormatting>
  <conditionalFormatting sqref="A4:G15">
    <cfRule type="expression" dxfId="1" priority="1">
      <formula>AND($C4="대리",$G4&lt;4,0,0)</formula>
    </cfRule>
    <cfRule type="expression" dxfId="0" priority="3">
      <formula>AND($C4="대리",$F4&lt;4,0,0)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H39"/>
  <sheetViews>
    <sheetView topLeftCell="A23" workbookViewId="0">
      <selection activeCell="C41" sqref="C41"/>
    </sheetView>
  </sheetViews>
  <sheetFormatPr defaultRowHeight="17.399999999999999" x14ac:dyDescent="0.4"/>
  <cols>
    <col min="3" max="3" width="11.69921875" bestFit="1" customWidth="1"/>
    <col min="7" max="8" width="10.3984375" bestFit="1" customWidth="1"/>
  </cols>
  <sheetData>
    <row r="1" spans="1:8" x14ac:dyDescent="0.4">
      <c r="A1" s="2" t="s">
        <v>2</v>
      </c>
      <c r="B1" s="3" t="s">
        <v>3</v>
      </c>
      <c r="E1" s="2" t="s">
        <v>7</v>
      </c>
      <c r="F1" s="3" t="s">
        <v>8</v>
      </c>
    </row>
    <row r="2" spans="1:8" x14ac:dyDescent="0.4">
      <c r="A2" s="4" t="s">
        <v>4</v>
      </c>
      <c r="B2" s="4" t="s">
        <v>5</v>
      </c>
      <c r="C2" s="5" t="s">
        <v>6</v>
      </c>
      <c r="E2" s="4" t="s">
        <v>9</v>
      </c>
      <c r="F2" s="4" t="s">
        <v>10</v>
      </c>
      <c r="G2" s="4" t="s">
        <v>11</v>
      </c>
      <c r="H2" s="4" t="s">
        <v>12</v>
      </c>
    </row>
    <row r="3" spans="1:8" x14ac:dyDescent="0.4">
      <c r="A3" s="4">
        <v>123001</v>
      </c>
      <c r="B3" s="4">
        <v>86</v>
      </c>
      <c r="C3" s="4" t="str">
        <f>IF(_xlfn.RANK.EQ(B3,$B$3:$B$11,0)=1,"1등",IF(_xlfn.RANK.EQ(B3,$B$3:$B$11,0)=2,"2등",IF(_xlfn.RANK.EQ(B3,$B$3:$B$11,0)=3,"3등","")))</f>
        <v/>
      </c>
      <c r="E3" s="4" t="s">
        <v>13</v>
      </c>
      <c r="F3" s="4">
        <v>145</v>
      </c>
      <c r="G3" s="4">
        <v>218</v>
      </c>
      <c r="H3" s="4">
        <v>363</v>
      </c>
    </row>
    <row r="4" spans="1:8" x14ac:dyDescent="0.4">
      <c r="A4" s="4">
        <v>123002</v>
      </c>
      <c r="B4" s="4">
        <v>94</v>
      </c>
      <c r="C4" s="4" t="str">
        <f t="shared" ref="C4:C11" si="0">IF(_xlfn.RANK.EQ(B4,$B$3:$B$11,0)=1,"1등",IF(_xlfn.RANK.EQ(B4,$B$3:$B$11,0)=2,"2등",IF(_xlfn.RANK.EQ(B4,$B$3:$B$11,0)=3,"3등","")))</f>
        <v>3등</v>
      </c>
      <c r="E4" s="4" t="s">
        <v>14</v>
      </c>
      <c r="F4" s="4">
        <v>252</v>
      </c>
      <c r="G4" s="4">
        <v>364</v>
      </c>
      <c r="H4" s="4">
        <v>616</v>
      </c>
    </row>
    <row r="5" spans="1:8" x14ac:dyDescent="0.4">
      <c r="A5" s="4">
        <v>123003</v>
      </c>
      <c r="B5" s="4">
        <v>89</v>
      </c>
      <c r="C5" s="4" t="str">
        <f t="shared" si="0"/>
        <v/>
      </c>
      <c r="E5" s="4" t="s">
        <v>15</v>
      </c>
      <c r="F5" s="4">
        <v>179</v>
      </c>
      <c r="G5" s="4">
        <v>255</v>
      </c>
      <c r="H5" s="4">
        <v>434</v>
      </c>
    </row>
    <row r="6" spans="1:8" x14ac:dyDescent="0.4">
      <c r="A6" s="4">
        <v>123004</v>
      </c>
      <c r="B6" s="4">
        <v>90</v>
      </c>
      <c r="C6" s="4" t="str">
        <f t="shared" si="0"/>
        <v/>
      </c>
      <c r="E6" s="4" t="s">
        <v>16</v>
      </c>
      <c r="F6" s="4">
        <v>220</v>
      </c>
      <c r="G6" s="4">
        <v>137</v>
      </c>
      <c r="H6" s="4">
        <v>357</v>
      </c>
    </row>
    <row r="7" spans="1:8" x14ac:dyDescent="0.4">
      <c r="A7" s="4">
        <v>123005</v>
      </c>
      <c r="B7" s="4">
        <v>95</v>
      </c>
      <c r="C7" s="4" t="str">
        <f t="shared" si="0"/>
        <v>2등</v>
      </c>
      <c r="E7" s="4" t="s">
        <v>17</v>
      </c>
      <c r="F7" s="4">
        <v>200</v>
      </c>
      <c r="G7" s="4">
        <v>186</v>
      </c>
      <c r="H7" s="4">
        <v>386</v>
      </c>
    </row>
    <row r="8" spans="1:8" x14ac:dyDescent="0.4">
      <c r="A8" s="4">
        <v>123006</v>
      </c>
      <c r="B8" s="4">
        <v>92</v>
      </c>
      <c r="C8" s="4" t="str">
        <f t="shared" si="0"/>
        <v/>
      </c>
      <c r="E8" s="4" t="s">
        <v>18</v>
      </c>
      <c r="F8" s="4">
        <v>168</v>
      </c>
      <c r="G8" s="4">
        <v>211</v>
      </c>
      <c r="H8" s="4">
        <v>379</v>
      </c>
    </row>
    <row r="9" spans="1:8" x14ac:dyDescent="0.4">
      <c r="A9" s="4">
        <v>123007</v>
      </c>
      <c r="B9" s="4">
        <v>97</v>
      </c>
      <c r="C9" s="4" t="str">
        <f t="shared" si="0"/>
        <v>1등</v>
      </c>
      <c r="E9" s="4" t="s">
        <v>19</v>
      </c>
      <c r="F9" s="4">
        <v>236</v>
      </c>
      <c r="G9" s="4">
        <v>230</v>
      </c>
      <c r="H9" s="4">
        <v>466</v>
      </c>
    </row>
    <row r="10" spans="1:8" x14ac:dyDescent="0.4">
      <c r="A10" s="4">
        <v>123008</v>
      </c>
      <c r="B10" s="4">
        <v>88</v>
      </c>
      <c r="C10" s="4" t="str">
        <f t="shared" si="0"/>
        <v/>
      </c>
      <c r="E10" s="4" t="s">
        <v>19</v>
      </c>
      <c r="F10" s="4">
        <v>248</v>
      </c>
      <c r="G10" s="4">
        <v>361</v>
      </c>
      <c r="H10" s="4" t="s">
        <v>223</v>
      </c>
    </row>
    <row r="11" spans="1:8" x14ac:dyDescent="0.4">
      <c r="A11" s="4">
        <v>123009</v>
      </c>
      <c r="B11" s="4">
        <v>93</v>
      </c>
      <c r="C11" s="4" t="str">
        <f t="shared" si="0"/>
        <v/>
      </c>
      <c r="E11" s="19" t="s">
        <v>20</v>
      </c>
      <c r="F11" s="20"/>
      <c r="G11" s="21"/>
      <c r="H11" s="4" t="str">
        <f>AVERAGEIFS(H3:H10,F3:F10,"&lt;=200",G3:G10,"&lt;=300")&amp;"개"</f>
        <v>390.5개</v>
      </c>
    </row>
    <row r="13" spans="1:8" x14ac:dyDescent="0.4">
      <c r="A13" s="2" t="s">
        <v>21</v>
      </c>
      <c r="B13" s="3" t="s">
        <v>22</v>
      </c>
      <c r="E13" s="2" t="s">
        <v>39</v>
      </c>
      <c r="F13" s="3" t="s">
        <v>40</v>
      </c>
    </row>
    <row r="14" spans="1:8" x14ac:dyDescent="0.4">
      <c r="A14" s="4" t="s">
        <v>23</v>
      </c>
      <c r="B14" s="4" t="s">
        <v>24</v>
      </c>
      <c r="C14" s="4" t="s">
        <v>25</v>
      </c>
      <c r="E14" s="4" t="s">
        <v>41</v>
      </c>
      <c r="F14" s="4" t="s">
        <v>42</v>
      </c>
      <c r="G14" s="4" t="s">
        <v>43</v>
      </c>
      <c r="H14" s="5" t="s">
        <v>44</v>
      </c>
    </row>
    <row r="15" spans="1:8" x14ac:dyDescent="0.4">
      <c r="A15" s="4" t="s">
        <v>26</v>
      </c>
      <c r="B15" s="4" t="s">
        <v>27</v>
      </c>
      <c r="C15" s="6">
        <v>15960</v>
      </c>
      <c r="E15" s="4" t="s">
        <v>45</v>
      </c>
      <c r="F15" s="4" t="s">
        <v>46</v>
      </c>
      <c r="G15" s="6">
        <v>86200</v>
      </c>
      <c r="H15" s="4" t="str">
        <f>VLOOKUP(MOD(G15,10000),$E$27:$G$31,3,1)</f>
        <v>★★★★</v>
      </c>
    </row>
    <row r="16" spans="1:8" x14ac:dyDescent="0.4">
      <c r="A16" s="4" t="s">
        <v>28</v>
      </c>
      <c r="B16" s="4" t="s">
        <v>29</v>
      </c>
      <c r="C16" s="6">
        <v>10944</v>
      </c>
      <c r="E16" s="4" t="s">
        <v>48</v>
      </c>
      <c r="F16" s="4" t="s">
        <v>49</v>
      </c>
      <c r="G16" s="6">
        <v>23600</v>
      </c>
      <c r="H16" s="4" t="str">
        <f t="shared" ref="H16:H23" si="1">VLOOKUP(MOD(G16,10000),$E$27:$G$31,3,1)</f>
        <v>★★</v>
      </c>
    </row>
    <row r="17" spans="1:8" x14ac:dyDescent="0.4">
      <c r="A17" s="4" t="s">
        <v>30</v>
      </c>
      <c r="B17" s="4" t="s">
        <v>31</v>
      </c>
      <c r="C17" s="6">
        <v>15960</v>
      </c>
      <c r="E17" s="4" t="s">
        <v>51</v>
      </c>
      <c r="F17" s="4" t="s">
        <v>52</v>
      </c>
      <c r="G17" s="6">
        <v>94500</v>
      </c>
      <c r="H17" s="4" t="str">
        <f t="shared" si="1"/>
        <v>★★★</v>
      </c>
    </row>
    <row r="18" spans="1:8" x14ac:dyDescent="0.4">
      <c r="A18" s="4" t="s">
        <v>32</v>
      </c>
      <c r="B18" s="4" t="s">
        <v>29</v>
      </c>
      <c r="C18" s="6">
        <v>11856</v>
      </c>
      <c r="E18" s="4" t="s">
        <v>54</v>
      </c>
      <c r="F18" s="4" t="s">
        <v>55</v>
      </c>
      <c r="G18" s="6">
        <v>71800</v>
      </c>
      <c r="H18" s="4" t="str">
        <f t="shared" si="1"/>
        <v>★</v>
      </c>
    </row>
    <row r="19" spans="1:8" x14ac:dyDescent="0.4">
      <c r="A19" s="4" t="s">
        <v>33</v>
      </c>
      <c r="B19" s="4" t="s">
        <v>27</v>
      </c>
      <c r="C19" s="6">
        <v>24624</v>
      </c>
      <c r="E19" s="4" t="s">
        <v>57</v>
      </c>
      <c r="F19" s="4" t="s">
        <v>58</v>
      </c>
      <c r="G19" s="6">
        <v>45500</v>
      </c>
      <c r="H19" s="4" t="str">
        <f t="shared" si="1"/>
        <v>★★★</v>
      </c>
    </row>
    <row r="20" spans="1:8" x14ac:dyDescent="0.4">
      <c r="A20" s="4" t="s">
        <v>34</v>
      </c>
      <c r="B20" s="4" t="s">
        <v>27</v>
      </c>
      <c r="C20" s="6">
        <v>15504</v>
      </c>
      <c r="E20" s="4" t="s">
        <v>59</v>
      </c>
      <c r="F20" s="4" t="s">
        <v>60</v>
      </c>
      <c r="G20" s="6">
        <v>33000</v>
      </c>
      <c r="H20" s="4" t="str">
        <f t="shared" si="1"/>
        <v>★★</v>
      </c>
    </row>
    <row r="21" spans="1:8" x14ac:dyDescent="0.4">
      <c r="A21" s="4" t="s">
        <v>35</v>
      </c>
      <c r="B21" s="4" t="s">
        <v>29</v>
      </c>
      <c r="C21" s="6">
        <v>20064</v>
      </c>
      <c r="E21" s="4" t="s">
        <v>61</v>
      </c>
      <c r="F21" s="4" t="s">
        <v>62</v>
      </c>
      <c r="G21" s="6">
        <v>61700</v>
      </c>
      <c r="H21" s="4" t="str">
        <f t="shared" si="1"/>
        <v>★</v>
      </c>
    </row>
    <row r="22" spans="1:8" x14ac:dyDescent="0.4">
      <c r="A22" s="4" t="s">
        <v>36</v>
      </c>
      <c r="B22" s="4" t="s">
        <v>31</v>
      </c>
      <c r="C22" s="6">
        <v>19608</v>
      </c>
      <c r="E22" s="4" t="s">
        <v>63</v>
      </c>
      <c r="F22" s="4" t="s">
        <v>64</v>
      </c>
      <c r="G22" s="6">
        <v>53000</v>
      </c>
      <c r="H22" s="4" t="str">
        <f t="shared" si="1"/>
        <v>★★</v>
      </c>
    </row>
    <row r="23" spans="1:8" x14ac:dyDescent="0.4">
      <c r="A23" s="4" t="s">
        <v>37</v>
      </c>
      <c r="B23" s="4" t="s">
        <v>29</v>
      </c>
      <c r="C23" s="6">
        <v>10488</v>
      </c>
      <c r="E23" s="4" t="s">
        <v>65</v>
      </c>
      <c r="F23" s="4" t="s">
        <v>66</v>
      </c>
      <c r="G23" s="6">
        <v>58300</v>
      </c>
      <c r="H23" s="4" t="str">
        <f t="shared" si="1"/>
        <v>★★★★★</v>
      </c>
    </row>
    <row r="25" spans="1:8" x14ac:dyDescent="0.4">
      <c r="A25" s="19" t="s">
        <v>38</v>
      </c>
      <c r="B25" s="21"/>
      <c r="C25" s="16">
        <f>ROUND(DSUM(A14:C23,3,B14:B15),-3)</f>
        <v>56000</v>
      </c>
      <c r="E25" s="22" t="s">
        <v>68</v>
      </c>
      <c r="F25" s="22"/>
      <c r="G25" s="22"/>
    </row>
    <row r="26" spans="1:8" x14ac:dyDescent="0.4">
      <c r="E26" s="4" t="s">
        <v>69</v>
      </c>
      <c r="F26" s="4" t="s">
        <v>70</v>
      </c>
      <c r="G26" s="4" t="s">
        <v>44</v>
      </c>
    </row>
    <row r="27" spans="1:8" x14ac:dyDescent="0.4">
      <c r="A27" s="2" t="s">
        <v>71</v>
      </c>
      <c r="B27" s="3" t="s">
        <v>72</v>
      </c>
      <c r="E27" s="4">
        <v>0</v>
      </c>
      <c r="F27" s="4">
        <v>2000</v>
      </c>
      <c r="G27" s="4" t="s">
        <v>56</v>
      </c>
    </row>
    <row r="28" spans="1:8" x14ac:dyDescent="0.4">
      <c r="A28" s="4" t="s">
        <v>73</v>
      </c>
      <c r="B28" s="4" t="s">
        <v>74</v>
      </c>
      <c r="C28" s="4" t="s">
        <v>75</v>
      </c>
      <c r="E28" s="4">
        <v>2000</v>
      </c>
      <c r="F28" s="4">
        <v>4000</v>
      </c>
      <c r="G28" s="4" t="s">
        <v>50</v>
      </c>
    </row>
    <row r="29" spans="1:8" x14ac:dyDescent="0.4">
      <c r="A29" s="4" t="s">
        <v>76</v>
      </c>
      <c r="B29" s="4" t="s">
        <v>77</v>
      </c>
      <c r="C29" s="6">
        <v>2288000</v>
      </c>
      <c r="E29" s="4">
        <v>4000</v>
      </c>
      <c r="F29" s="4">
        <v>6000</v>
      </c>
      <c r="G29" s="4" t="s">
        <v>53</v>
      </c>
    </row>
    <row r="30" spans="1:8" x14ac:dyDescent="0.4">
      <c r="A30" s="4" t="s">
        <v>78</v>
      </c>
      <c r="B30" s="4" t="s">
        <v>79</v>
      </c>
      <c r="C30" s="6">
        <v>1687500</v>
      </c>
      <c r="E30" s="4">
        <v>6000</v>
      </c>
      <c r="F30" s="4">
        <v>8000</v>
      </c>
      <c r="G30" s="4" t="s">
        <v>47</v>
      </c>
    </row>
    <row r="31" spans="1:8" x14ac:dyDescent="0.4">
      <c r="A31" s="4" t="s">
        <v>80</v>
      </c>
      <c r="B31" s="4" t="s">
        <v>81</v>
      </c>
      <c r="C31" s="6">
        <v>1220000</v>
      </c>
      <c r="E31" s="4">
        <v>8000</v>
      </c>
      <c r="F31" s="4">
        <v>10000</v>
      </c>
      <c r="G31" s="4" t="s">
        <v>67</v>
      </c>
    </row>
    <row r="32" spans="1:8" x14ac:dyDescent="0.4">
      <c r="A32" s="4" t="s">
        <v>82</v>
      </c>
      <c r="B32" s="4" t="s">
        <v>0</v>
      </c>
      <c r="C32" s="6">
        <v>1932000</v>
      </c>
    </row>
    <row r="33" spans="1:3" x14ac:dyDescent="0.4">
      <c r="A33" s="4" t="s">
        <v>83</v>
      </c>
      <c r="B33" s="4" t="s">
        <v>84</v>
      </c>
      <c r="C33" s="6">
        <v>1159000</v>
      </c>
    </row>
    <row r="34" spans="1:3" x14ac:dyDescent="0.4">
      <c r="A34" s="4" t="s">
        <v>85</v>
      </c>
      <c r="B34" s="4" t="s">
        <v>0</v>
      </c>
      <c r="C34" s="6">
        <v>1220000</v>
      </c>
    </row>
    <row r="35" spans="1:3" x14ac:dyDescent="0.4">
      <c r="A35" s="4" t="s">
        <v>86</v>
      </c>
      <c r="B35" s="4" t="s">
        <v>77</v>
      </c>
      <c r="C35" s="6">
        <v>2584600</v>
      </c>
    </row>
    <row r="36" spans="1:3" x14ac:dyDescent="0.4">
      <c r="A36" s="4" t="s">
        <v>87</v>
      </c>
      <c r="B36" s="4" t="s">
        <v>88</v>
      </c>
      <c r="C36" s="6">
        <v>1687500</v>
      </c>
    </row>
    <row r="37" spans="1:3" x14ac:dyDescent="0.4">
      <c r="A37" s="4" t="s">
        <v>89</v>
      </c>
      <c r="B37" s="4" t="s">
        <v>79</v>
      </c>
      <c r="C37" s="6">
        <v>1863000</v>
      </c>
    </row>
    <row r="39" spans="1:3" x14ac:dyDescent="0.4">
      <c r="A39" s="19" t="s">
        <v>90</v>
      </c>
      <c r="B39" s="21"/>
      <c r="C39" s="6">
        <f>SUMIF(B29:B37,"&lt;&gt;기획부",C29:C37)/COUNTIF(B29:B37,"&lt;&gt;기획부")</f>
        <v>1538428.5714285714</v>
      </c>
    </row>
  </sheetData>
  <mergeCells count="4">
    <mergeCell ref="E11:G11"/>
    <mergeCell ref="A25:B25"/>
    <mergeCell ref="E25:G25"/>
    <mergeCell ref="A39:B3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30"/>
  <sheetViews>
    <sheetView workbookViewId="0">
      <selection activeCell="A3" sqref="A3:H30"/>
    </sheetView>
  </sheetViews>
  <sheetFormatPr defaultRowHeight="17.399999999999999" outlineLevelRow="3" x14ac:dyDescent="0.4"/>
  <sheetData>
    <row r="1" spans="1:8" ht="21" x14ac:dyDescent="0.4">
      <c r="A1" s="18" t="s">
        <v>120</v>
      </c>
      <c r="B1" s="18"/>
      <c r="C1" s="18"/>
      <c r="D1" s="18"/>
      <c r="E1" s="18"/>
      <c r="F1" s="18"/>
      <c r="G1" s="18"/>
      <c r="H1" s="18"/>
    </row>
    <row r="3" spans="1:8" x14ac:dyDescent="0.4">
      <c r="A3" s="4" t="s">
        <v>121</v>
      </c>
      <c r="B3" s="4" t="s">
        <v>92</v>
      </c>
      <c r="C3" s="4" t="s">
        <v>122</v>
      </c>
      <c r="D3" s="4" t="s">
        <v>123</v>
      </c>
      <c r="E3" s="4" t="s">
        <v>124</v>
      </c>
      <c r="F3" s="4" t="s">
        <v>125</v>
      </c>
      <c r="G3" s="4" t="s">
        <v>126</v>
      </c>
      <c r="H3" s="4" t="s">
        <v>127</v>
      </c>
    </row>
    <row r="4" spans="1:8" outlineLevel="3" x14ac:dyDescent="0.4">
      <c r="A4" s="4" t="s">
        <v>136</v>
      </c>
      <c r="B4" s="4" t="s">
        <v>128</v>
      </c>
      <c r="C4" s="4">
        <v>35</v>
      </c>
      <c r="D4" s="6">
        <v>1200</v>
      </c>
      <c r="E4" s="7">
        <v>0.7</v>
      </c>
      <c r="F4" s="6">
        <v>29400</v>
      </c>
      <c r="G4" s="6">
        <v>40740</v>
      </c>
      <c r="H4" s="6">
        <v>11340</v>
      </c>
    </row>
    <row r="5" spans="1:8" outlineLevel="2" x14ac:dyDescent="0.4">
      <c r="A5" s="23" t="s">
        <v>224</v>
      </c>
      <c r="B5" s="4"/>
      <c r="C5" s="4"/>
      <c r="D5" s="6"/>
      <c r="E5" s="7"/>
      <c r="F5" s="6">
        <f>SUBTOTAL(5,F4:F4)</f>
        <v>29400</v>
      </c>
      <c r="G5" s="6"/>
      <c r="H5" s="6">
        <f>SUBTOTAL(5,H4:H4)</f>
        <v>11340</v>
      </c>
    </row>
    <row r="6" spans="1:8" outlineLevel="1" x14ac:dyDescent="0.4">
      <c r="A6" s="23" t="s">
        <v>233</v>
      </c>
      <c r="B6" s="4"/>
      <c r="C6" s="4"/>
      <c r="D6" s="6"/>
      <c r="E6" s="7"/>
      <c r="F6" s="6">
        <f>SUBTOTAL(4,F4:F4)</f>
        <v>29400</v>
      </c>
      <c r="G6" s="6"/>
      <c r="H6" s="6">
        <f>SUBTOTAL(4,H4:H4)</f>
        <v>11340</v>
      </c>
    </row>
    <row r="7" spans="1:8" outlineLevel="3" x14ac:dyDescent="0.4">
      <c r="A7" s="4" t="s">
        <v>133</v>
      </c>
      <c r="B7" s="4" t="s">
        <v>128</v>
      </c>
      <c r="C7" s="4">
        <v>25</v>
      </c>
      <c r="D7" s="6">
        <v>1200</v>
      </c>
      <c r="E7" s="7">
        <v>0.7</v>
      </c>
      <c r="F7" s="6">
        <v>21000</v>
      </c>
      <c r="G7" s="6">
        <v>30000</v>
      </c>
      <c r="H7" s="6">
        <v>9000</v>
      </c>
    </row>
    <row r="8" spans="1:8" outlineLevel="2" x14ac:dyDescent="0.4">
      <c r="A8" s="23" t="s">
        <v>225</v>
      </c>
      <c r="B8" s="4"/>
      <c r="C8" s="4"/>
      <c r="D8" s="6"/>
      <c r="E8" s="7"/>
      <c r="F8" s="6">
        <f>SUBTOTAL(5,F7:F7)</f>
        <v>21000</v>
      </c>
      <c r="G8" s="6"/>
      <c r="H8" s="6">
        <f>SUBTOTAL(5,H7:H7)</f>
        <v>9000</v>
      </c>
    </row>
    <row r="9" spans="1:8" outlineLevel="1" x14ac:dyDescent="0.4">
      <c r="A9" s="23" t="s">
        <v>234</v>
      </c>
      <c r="B9" s="4"/>
      <c r="C9" s="4"/>
      <c r="D9" s="6"/>
      <c r="E9" s="7"/>
      <c r="F9" s="6">
        <f>SUBTOTAL(4,F7:F7)</f>
        <v>21000</v>
      </c>
      <c r="G9" s="6"/>
      <c r="H9" s="6">
        <f>SUBTOTAL(4,H7:H7)</f>
        <v>9000</v>
      </c>
    </row>
    <row r="10" spans="1:8" outlineLevel="3" x14ac:dyDescent="0.4">
      <c r="A10" s="4" t="s">
        <v>138</v>
      </c>
      <c r="B10" s="4" t="s">
        <v>130</v>
      </c>
      <c r="C10" s="4">
        <v>120</v>
      </c>
      <c r="D10" s="6">
        <v>600</v>
      </c>
      <c r="E10" s="7">
        <v>0.55000000000000004</v>
      </c>
      <c r="F10" s="6">
        <v>39600</v>
      </c>
      <c r="G10" s="6">
        <v>64800</v>
      </c>
      <c r="H10" s="6">
        <v>25200</v>
      </c>
    </row>
    <row r="11" spans="1:8" outlineLevel="2" x14ac:dyDescent="0.4">
      <c r="A11" s="23" t="s">
        <v>226</v>
      </c>
      <c r="B11" s="4"/>
      <c r="C11" s="4"/>
      <c r="D11" s="6"/>
      <c r="E11" s="7"/>
      <c r="F11" s="6">
        <f>SUBTOTAL(5,F10:F10)</f>
        <v>39600</v>
      </c>
      <c r="G11" s="6"/>
      <c r="H11" s="6">
        <f>SUBTOTAL(5,H10:H10)</f>
        <v>25200</v>
      </c>
    </row>
    <row r="12" spans="1:8" outlineLevel="1" x14ac:dyDescent="0.4">
      <c r="A12" s="23" t="s">
        <v>235</v>
      </c>
      <c r="B12" s="4"/>
      <c r="C12" s="4"/>
      <c r="D12" s="6"/>
      <c r="E12" s="7"/>
      <c r="F12" s="6">
        <f>SUBTOTAL(4,F10:F10)</f>
        <v>39600</v>
      </c>
      <c r="G12" s="6"/>
      <c r="H12" s="6">
        <f>SUBTOTAL(4,H10:H10)</f>
        <v>25200</v>
      </c>
    </row>
    <row r="13" spans="1:8" outlineLevel="3" x14ac:dyDescent="0.4">
      <c r="A13" s="4" t="s">
        <v>132</v>
      </c>
      <c r="B13" s="4" t="s">
        <v>130</v>
      </c>
      <c r="C13" s="4">
        <v>60</v>
      </c>
      <c r="D13" s="6">
        <v>500</v>
      </c>
      <c r="E13" s="7">
        <v>0.55000000000000004</v>
      </c>
      <c r="F13" s="6">
        <v>16500</v>
      </c>
      <c r="G13" s="6">
        <v>28500</v>
      </c>
      <c r="H13" s="6">
        <v>12000</v>
      </c>
    </row>
    <row r="14" spans="1:8" outlineLevel="2" x14ac:dyDescent="0.4">
      <c r="A14" s="23" t="s">
        <v>227</v>
      </c>
      <c r="B14" s="4"/>
      <c r="C14" s="4"/>
      <c r="D14" s="6"/>
      <c r="E14" s="7"/>
      <c r="F14" s="6">
        <f>SUBTOTAL(5,F13:F13)</f>
        <v>16500</v>
      </c>
      <c r="G14" s="6"/>
      <c r="H14" s="6">
        <f>SUBTOTAL(5,H13:H13)</f>
        <v>12000</v>
      </c>
    </row>
    <row r="15" spans="1:8" outlineLevel="1" x14ac:dyDescent="0.4">
      <c r="A15" s="23" t="s">
        <v>236</v>
      </c>
      <c r="B15" s="4"/>
      <c r="C15" s="4"/>
      <c r="D15" s="6"/>
      <c r="E15" s="7"/>
      <c r="F15" s="6">
        <f>SUBTOTAL(4,F13:F13)</f>
        <v>16500</v>
      </c>
      <c r="G15" s="6"/>
      <c r="H15" s="6">
        <f>SUBTOTAL(4,H13:H13)</f>
        <v>12000</v>
      </c>
    </row>
    <row r="16" spans="1:8" outlineLevel="3" x14ac:dyDescent="0.4">
      <c r="A16" s="4" t="s">
        <v>135</v>
      </c>
      <c r="B16" s="4" t="s">
        <v>130</v>
      </c>
      <c r="C16" s="4">
        <v>110</v>
      </c>
      <c r="D16" s="6">
        <v>500</v>
      </c>
      <c r="E16" s="7">
        <v>0.55000000000000004</v>
      </c>
      <c r="F16" s="6">
        <v>30250</v>
      </c>
      <c r="G16" s="6">
        <v>49500</v>
      </c>
      <c r="H16" s="6">
        <v>19250</v>
      </c>
    </row>
    <row r="17" spans="1:8" outlineLevel="2" x14ac:dyDescent="0.4">
      <c r="A17" s="23" t="s">
        <v>228</v>
      </c>
      <c r="B17" s="4"/>
      <c r="C17" s="4"/>
      <c r="D17" s="6"/>
      <c r="E17" s="7"/>
      <c r="F17" s="6">
        <f>SUBTOTAL(5,F16:F16)</f>
        <v>30250</v>
      </c>
      <c r="G17" s="6"/>
      <c r="H17" s="6">
        <f>SUBTOTAL(5,H16:H16)</f>
        <v>19250</v>
      </c>
    </row>
    <row r="18" spans="1:8" outlineLevel="1" x14ac:dyDescent="0.4">
      <c r="A18" s="23" t="s">
        <v>237</v>
      </c>
      <c r="B18" s="4"/>
      <c r="C18" s="4"/>
      <c r="D18" s="6"/>
      <c r="E18" s="7"/>
      <c r="F18" s="6">
        <f>SUBTOTAL(4,F16:F16)</f>
        <v>30250</v>
      </c>
      <c r="G18" s="6"/>
      <c r="H18" s="6">
        <f>SUBTOTAL(4,H16:H16)</f>
        <v>19250</v>
      </c>
    </row>
    <row r="19" spans="1:8" outlineLevel="3" x14ac:dyDescent="0.4">
      <c r="A19" s="4" t="s">
        <v>137</v>
      </c>
      <c r="B19" s="4" t="s">
        <v>129</v>
      </c>
      <c r="C19" s="4">
        <v>60</v>
      </c>
      <c r="D19" s="6">
        <v>800</v>
      </c>
      <c r="E19" s="7">
        <v>0.6</v>
      </c>
      <c r="F19" s="6">
        <v>28800</v>
      </c>
      <c r="G19" s="6">
        <v>45600</v>
      </c>
      <c r="H19" s="6">
        <v>16800</v>
      </c>
    </row>
    <row r="20" spans="1:8" outlineLevel="2" x14ac:dyDescent="0.4">
      <c r="A20" s="23" t="s">
        <v>229</v>
      </c>
      <c r="B20" s="4"/>
      <c r="C20" s="4"/>
      <c r="D20" s="6"/>
      <c r="E20" s="7"/>
      <c r="F20" s="6">
        <f>SUBTOTAL(5,F19:F19)</f>
        <v>28800</v>
      </c>
      <c r="G20" s="6"/>
      <c r="H20" s="6">
        <f>SUBTOTAL(5,H19:H19)</f>
        <v>16800</v>
      </c>
    </row>
    <row r="21" spans="1:8" outlineLevel="1" x14ac:dyDescent="0.4">
      <c r="A21" s="23" t="s">
        <v>238</v>
      </c>
      <c r="B21" s="4"/>
      <c r="C21" s="4"/>
      <c r="D21" s="6"/>
      <c r="E21" s="7"/>
      <c r="F21" s="6">
        <f>SUBTOTAL(4,F19:F19)</f>
        <v>28800</v>
      </c>
      <c r="G21" s="6"/>
      <c r="H21" s="6">
        <f>SUBTOTAL(4,H19:H19)</f>
        <v>16800</v>
      </c>
    </row>
    <row r="22" spans="1:8" outlineLevel="3" x14ac:dyDescent="0.4">
      <c r="A22" s="4" t="s">
        <v>131</v>
      </c>
      <c r="B22" s="4" t="s">
        <v>129</v>
      </c>
      <c r="C22" s="4">
        <v>10</v>
      </c>
      <c r="D22" s="6">
        <v>800</v>
      </c>
      <c r="E22" s="7">
        <v>0.7</v>
      </c>
      <c r="F22" s="6">
        <v>5600</v>
      </c>
      <c r="G22" s="6">
        <v>8000</v>
      </c>
      <c r="H22" s="6">
        <v>2400</v>
      </c>
    </row>
    <row r="23" spans="1:8" outlineLevel="3" x14ac:dyDescent="0.4">
      <c r="A23" s="4" t="s">
        <v>131</v>
      </c>
      <c r="B23" s="4" t="s">
        <v>129</v>
      </c>
      <c r="C23" s="4">
        <v>34</v>
      </c>
      <c r="D23" s="6">
        <v>600</v>
      </c>
      <c r="E23" s="7">
        <v>0.6</v>
      </c>
      <c r="F23" s="6">
        <v>12240</v>
      </c>
      <c r="G23" s="6">
        <v>19788</v>
      </c>
      <c r="H23" s="6">
        <v>7548</v>
      </c>
    </row>
    <row r="24" spans="1:8" outlineLevel="2" x14ac:dyDescent="0.4">
      <c r="A24" s="23" t="s">
        <v>230</v>
      </c>
      <c r="B24" s="4"/>
      <c r="C24" s="4"/>
      <c r="D24" s="6"/>
      <c r="E24" s="7"/>
      <c r="F24" s="6">
        <f>SUBTOTAL(5,F22:F23)</f>
        <v>5600</v>
      </c>
      <c r="G24" s="6"/>
      <c r="H24" s="6">
        <f>SUBTOTAL(5,H22:H23)</f>
        <v>2400</v>
      </c>
    </row>
    <row r="25" spans="1:8" outlineLevel="1" x14ac:dyDescent="0.4">
      <c r="A25" s="23" t="s">
        <v>239</v>
      </c>
      <c r="B25" s="4"/>
      <c r="C25" s="4"/>
      <c r="D25" s="6"/>
      <c r="E25" s="7"/>
      <c r="F25" s="6">
        <f>SUBTOTAL(4,F22:F23)</f>
        <v>12240</v>
      </c>
      <c r="G25" s="6"/>
      <c r="H25" s="6">
        <f>SUBTOTAL(4,H22:H23)</f>
        <v>7548</v>
      </c>
    </row>
    <row r="26" spans="1:8" outlineLevel="3" x14ac:dyDescent="0.4">
      <c r="A26" s="4" t="s">
        <v>134</v>
      </c>
      <c r="B26" s="4" t="s">
        <v>129</v>
      </c>
      <c r="C26" s="4">
        <v>54</v>
      </c>
      <c r="D26" s="6">
        <v>800</v>
      </c>
      <c r="E26" s="7">
        <v>0.6</v>
      </c>
      <c r="F26" s="6">
        <v>25920</v>
      </c>
      <c r="G26" s="6">
        <v>41040</v>
      </c>
      <c r="H26" s="6">
        <v>15120</v>
      </c>
    </row>
    <row r="27" spans="1:8" outlineLevel="2" x14ac:dyDescent="0.4">
      <c r="A27" s="27" t="s">
        <v>231</v>
      </c>
      <c r="B27" s="24"/>
      <c r="C27" s="24"/>
      <c r="D27" s="25"/>
      <c r="E27" s="26"/>
      <c r="F27" s="25">
        <f>SUBTOTAL(5,F26:F26)</f>
        <v>25920</v>
      </c>
      <c r="G27" s="25"/>
      <c r="H27" s="25">
        <f>SUBTOTAL(5,H26:H26)</f>
        <v>15120</v>
      </c>
    </row>
    <row r="28" spans="1:8" outlineLevel="1" x14ac:dyDescent="0.4">
      <c r="A28" s="27" t="s">
        <v>240</v>
      </c>
      <c r="B28" s="24"/>
      <c r="C28" s="24"/>
      <c r="D28" s="25"/>
      <c r="E28" s="26"/>
      <c r="F28" s="25">
        <f>SUBTOTAL(4,F26:F26)</f>
        <v>25920</v>
      </c>
      <c r="G28" s="25"/>
      <c r="H28" s="25">
        <f>SUBTOTAL(4,H26:H26)</f>
        <v>15120</v>
      </c>
    </row>
    <row r="29" spans="1:8" x14ac:dyDescent="0.4">
      <c r="A29" s="27" t="s">
        <v>232</v>
      </c>
      <c r="B29" s="24"/>
      <c r="C29" s="24"/>
      <c r="D29" s="25"/>
      <c r="E29" s="26"/>
      <c r="F29" s="25">
        <f>SUBTOTAL(5,F4:F26)</f>
        <v>5600</v>
      </c>
      <c r="G29" s="25"/>
      <c r="H29" s="25">
        <f>SUBTOTAL(5,H4:H26)</f>
        <v>2400</v>
      </c>
    </row>
    <row r="30" spans="1:8" x14ac:dyDescent="0.4">
      <c r="A30" s="27" t="s">
        <v>241</v>
      </c>
      <c r="B30" s="24"/>
      <c r="C30" s="24"/>
      <c r="D30" s="25"/>
      <c r="E30" s="26"/>
      <c r="F30" s="25">
        <f>SUBTOTAL(4,F4:F26)</f>
        <v>39600</v>
      </c>
      <c r="G30" s="25"/>
      <c r="H30" s="25">
        <f>SUBTOTAL(4,H4:H26)</f>
        <v>25200</v>
      </c>
    </row>
  </sheetData>
  <sortState xmlns:xlrd2="http://schemas.microsoft.com/office/spreadsheetml/2017/richdata2" ref="A4:H26">
    <sortCondition ref="B4:B2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2616-8CD9-457B-A543-9AF191916553}">
  <dimension ref="A1:H12"/>
  <sheetViews>
    <sheetView workbookViewId="0">
      <selection sqref="A1:H1"/>
    </sheetView>
  </sheetViews>
  <sheetFormatPr defaultRowHeight="17.399999999999999" x14ac:dyDescent="0.4"/>
  <cols>
    <col min="2" max="8" width="6.59765625" customWidth="1"/>
  </cols>
  <sheetData>
    <row r="1" spans="1:8" ht="21" x14ac:dyDescent="0.4">
      <c r="A1" s="18" t="s">
        <v>186</v>
      </c>
      <c r="B1" s="18"/>
      <c r="C1" s="18"/>
      <c r="D1" s="18"/>
      <c r="E1" s="18"/>
      <c r="F1" s="18"/>
      <c r="G1" s="18"/>
      <c r="H1" s="18"/>
    </row>
    <row r="3" spans="1:8" x14ac:dyDescent="0.4">
      <c r="A3" s="4" t="s">
        <v>187</v>
      </c>
      <c r="B3" s="4" t="s">
        <v>188</v>
      </c>
      <c r="C3" s="4" t="s">
        <v>189</v>
      </c>
      <c r="D3" s="4" t="s">
        <v>190</v>
      </c>
      <c r="E3" s="4" t="s">
        <v>191</v>
      </c>
      <c r="F3" s="4" t="s">
        <v>192</v>
      </c>
      <c r="G3" s="4" t="s">
        <v>193</v>
      </c>
      <c r="H3" s="4" t="s">
        <v>194</v>
      </c>
    </row>
    <row r="4" spans="1:8" x14ac:dyDescent="0.4">
      <c r="A4" s="4" t="s">
        <v>195</v>
      </c>
      <c r="B4" s="4">
        <v>68</v>
      </c>
      <c r="C4" s="4">
        <v>62</v>
      </c>
      <c r="D4" s="4">
        <v>71</v>
      </c>
      <c r="E4" s="4">
        <v>69</v>
      </c>
      <c r="F4" s="4">
        <v>66</v>
      </c>
      <c r="G4" s="4">
        <f>SUM(B4:F4)</f>
        <v>336</v>
      </c>
      <c r="H4" s="10">
        <f>AVERAGE(B4:F4)</f>
        <v>67.2</v>
      </c>
    </row>
    <row r="5" spans="1:8" x14ac:dyDescent="0.4">
      <c r="A5" s="4" t="s">
        <v>196</v>
      </c>
      <c r="B5" s="4">
        <v>88</v>
      </c>
      <c r="C5" s="4">
        <v>81</v>
      </c>
      <c r="D5" s="4">
        <v>80</v>
      </c>
      <c r="E5" s="4">
        <v>86</v>
      </c>
      <c r="F5" s="4">
        <v>84</v>
      </c>
      <c r="G5" s="4">
        <f t="shared" ref="G5:G12" si="0">SUM(B5:F5)</f>
        <v>419</v>
      </c>
      <c r="H5" s="10">
        <f t="shared" ref="H5:H12" si="1">AVERAGE(B5:F5)</f>
        <v>83.8</v>
      </c>
    </row>
    <row r="6" spans="1:8" x14ac:dyDescent="0.4">
      <c r="A6" s="4" t="s">
        <v>197</v>
      </c>
      <c r="B6" s="4">
        <v>96</v>
      </c>
      <c r="C6" s="4">
        <v>92</v>
      </c>
      <c r="D6" s="4">
        <v>97</v>
      </c>
      <c r="E6" s="4">
        <v>93</v>
      </c>
      <c r="F6" s="4">
        <v>90</v>
      </c>
      <c r="G6" s="4">
        <f t="shared" si="0"/>
        <v>468</v>
      </c>
      <c r="H6" s="10">
        <f t="shared" si="1"/>
        <v>93.6</v>
      </c>
    </row>
    <row r="7" spans="1:8" x14ac:dyDescent="0.4">
      <c r="A7" s="4" t="s">
        <v>198</v>
      </c>
      <c r="B7" s="4">
        <v>80</v>
      </c>
      <c r="C7" s="4">
        <v>76</v>
      </c>
      <c r="D7" s="4">
        <v>79.999999999999957</v>
      </c>
      <c r="E7" s="4">
        <v>79</v>
      </c>
      <c r="F7" s="4">
        <v>85</v>
      </c>
      <c r="G7" s="4">
        <f t="shared" si="0"/>
        <v>399.99999999999994</v>
      </c>
      <c r="H7" s="10">
        <f t="shared" si="1"/>
        <v>79.999999999999986</v>
      </c>
    </row>
    <row r="8" spans="1:8" x14ac:dyDescent="0.4">
      <c r="A8" s="4" t="s">
        <v>199</v>
      </c>
      <c r="B8" s="4">
        <v>84</v>
      </c>
      <c r="C8" s="4">
        <v>86</v>
      </c>
      <c r="D8" s="4">
        <v>82</v>
      </c>
      <c r="E8" s="4">
        <v>85</v>
      </c>
      <c r="F8" s="4">
        <v>87</v>
      </c>
      <c r="G8" s="4">
        <f t="shared" si="0"/>
        <v>424</v>
      </c>
      <c r="H8" s="10">
        <f t="shared" si="1"/>
        <v>84.8</v>
      </c>
    </row>
    <row r="9" spans="1:8" x14ac:dyDescent="0.4">
      <c r="A9" s="4" t="s">
        <v>200</v>
      </c>
      <c r="B9" s="4">
        <v>95</v>
      </c>
      <c r="C9" s="4">
        <v>94</v>
      </c>
      <c r="D9" s="4">
        <v>93</v>
      </c>
      <c r="E9" s="4">
        <v>92</v>
      </c>
      <c r="F9" s="4">
        <v>97</v>
      </c>
      <c r="G9" s="4">
        <f t="shared" si="0"/>
        <v>471</v>
      </c>
      <c r="H9" s="10">
        <f t="shared" si="1"/>
        <v>94.2</v>
      </c>
    </row>
    <row r="10" spans="1:8" x14ac:dyDescent="0.4">
      <c r="A10" s="4" t="s">
        <v>201</v>
      </c>
      <c r="B10" s="4">
        <v>96</v>
      </c>
      <c r="C10" s="4">
        <v>95</v>
      </c>
      <c r="D10" s="4">
        <v>93</v>
      </c>
      <c r="E10" s="4">
        <v>94</v>
      </c>
      <c r="F10" s="4">
        <v>98</v>
      </c>
      <c r="G10" s="4">
        <f t="shared" si="0"/>
        <v>476</v>
      </c>
      <c r="H10" s="10">
        <f t="shared" si="1"/>
        <v>95.2</v>
      </c>
    </row>
    <row r="11" spans="1:8" x14ac:dyDescent="0.4">
      <c r="A11" s="4" t="s">
        <v>202</v>
      </c>
      <c r="B11" s="4">
        <v>76</v>
      </c>
      <c r="C11" s="4">
        <v>81</v>
      </c>
      <c r="D11" s="4">
        <v>75</v>
      </c>
      <c r="E11" s="4">
        <v>78</v>
      </c>
      <c r="F11" s="4">
        <v>83</v>
      </c>
      <c r="G11" s="4">
        <f t="shared" si="0"/>
        <v>393</v>
      </c>
      <c r="H11" s="10">
        <f t="shared" si="1"/>
        <v>78.599999999999994</v>
      </c>
    </row>
    <row r="12" spans="1:8" x14ac:dyDescent="0.4">
      <c r="A12" s="4" t="s">
        <v>203</v>
      </c>
      <c r="B12" s="4">
        <v>59</v>
      </c>
      <c r="C12" s="4">
        <v>61</v>
      </c>
      <c r="D12" s="4">
        <v>57</v>
      </c>
      <c r="E12" s="4">
        <v>52</v>
      </c>
      <c r="F12" s="4">
        <v>69</v>
      </c>
      <c r="G12" s="4">
        <f t="shared" si="0"/>
        <v>298</v>
      </c>
      <c r="H12" s="10">
        <f t="shared" si="1"/>
        <v>59.6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J15" sqref="J15"/>
    </sheetView>
  </sheetViews>
  <sheetFormatPr defaultRowHeight="17.399999999999999" x14ac:dyDescent="0.4"/>
  <cols>
    <col min="1" max="1" width="10.3984375" bestFit="1" customWidth="1"/>
    <col min="3" max="3" width="10.3984375" bestFit="1" customWidth="1"/>
  </cols>
  <sheetData>
    <row r="1" spans="1:6" ht="21" x14ac:dyDescent="0.4">
      <c r="A1" s="18" t="s">
        <v>139</v>
      </c>
      <c r="B1" s="18"/>
      <c r="C1" s="18"/>
      <c r="D1" s="18"/>
      <c r="E1" s="18"/>
      <c r="F1" s="18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122</v>
      </c>
      <c r="F3" s="4" t="s">
        <v>144</v>
      </c>
    </row>
    <row r="4" spans="1:6" x14ac:dyDescent="0.4">
      <c r="A4" s="4" t="s">
        <v>145</v>
      </c>
      <c r="B4" s="4" t="s">
        <v>146</v>
      </c>
      <c r="C4" s="4" t="s">
        <v>147</v>
      </c>
      <c r="D4" s="4">
        <v>500</v>
      </c>
      <c r="E4" s="4">
        <v>450</v>
      </c>
      <c r="F4" s="4">
        <v>50</v>
      </c>
    </row>
    <row r="5" spans="1:6" x14ac:dyDescent="0.4">
      <c r="A5" s="4" t="s">
        <v>148</v>
      </c>
      <c r="B5" s="4" t="s">
        <v>149</v>
      </c>
      <c r="C5" s="4" t="s">
        <v>150</v>
      </c>
      <c r="D5" s="4">
        <v>350</v>
      </c>
      <c r="E5" s="4">
        <v>240</v>
      </c>
      <c r="F5" s="4">
        <v>30</v>
      </c>
    </row>
    <row r="6" spans="1:6" x14ac:dyDescent="0.4">
      <c r="A6" s="4" t="s">
        <v>151</v>
      </c>
      <c r="B6" s="4" t="s">
        <v>152</v>
      </c>
      <c r="C6" s="4" t="s">
        <v>153</v>
      </c>
      <c r="D6" s="4">
        <v>300</v>
      </c>
      <c r="E6" s="4">
        <v>280</v>
      </c>
      <c r="F6" s="4">
        <v>20</v>
      </c>
    </row>
    <row r="7" spans="1:6" x14ac:dyDescent="0.4">
      <c r="A7" s="4" t="s">
        <v>154</v>
      </c>
      <c r="B7" s="4" t="s">
        <v>155</v>
      </c>
      <c r="C7" s="4" t="s">
        <v>156</v>
      </c>
      <c r="D7" s="4">
        <v>300</v>
      </c>
      <c r="E7" s="4">
        <v>120</v>
      </c>
      <c r="F7" s="4">
        <v>10</v>
      </c>
    </row>
    <row r="8" spans="1:6" x14ac:dyDescent="0.4">
      <c r="A8" s="4" t="s">
        <v>157</v>
      </c>
      <c r="B8" s="4" t="s">
        <v>158</v>
      </c>
      <c r="C8" s="4" t="s">
        <v>159</v>
      </c>
      <c r="D8" s="4">
        <v>250</v>
      </c>
      <c r="E8" s="4">
        <v>230</v>
      </c>
      <c r="F8" s="4">
        <v>20</v>
      </c>
    </row>
    <row r="9" spans="1:6" x14ac:dyDescent="0.4">
      <c r="A9" s="4" t="s">
        <v>148</v>
      </c>
      <c r="B9" s="4" t="s">
        <v>149</v>
      </c>
      <c r="C9" s="4" t="s">
        <v>160</v>
      </c>
      <c r="D9" s="4">
        <v>250</v>
      </c>
      <c r="E9" s="4">
        <v>230</v>
      </c>
      <c r="F9" s="4">
        <v>20</v>
      </c>
    </row>
    <row r="10" spans="1:6" x14ac:dyDescent="0.4">
      <c r="A10" s="4" t="s">
        <v>151</v>
      </c>
      <c r="B10" s="4" t="s">
        <v>152</v>
      </c>
      <c r="C10" s="4" t="s">
        <v>161</v>
      </c>
      <c r="D10" s="4">
        <v>200</v>
      </c>
      <c r="E10" s="4">
        <v>175</v>
      </c>
      <c r="F10" s="4">
        <v>25</v>
      </c>
    </row>
    <row r="11" spans="1:6" x14ac:dyDescent="0.4">
      <c r="A11" s="4" t="s">
        <v>154</v>
      </c>
      <c r="B11" s="4" t="s">
        <v>155</v>
      </c>
      <c r="C11" s="4" t="s">
        <v>162</v>
      </c>
      <c r="D11" s="4">
        <v>200</v>
      </c>
      <c r="E11" s="4">
        <v>250</v>
      </c>
      <c r="F11" s="4">
        <v>30</v>
      </c>
    </row>
    <row r="12" spans="1:6" x14ac:dyDescent="0.4">
      <c r="A12" s="4" t="s">
        <v>145</v>
      </c>
      <c r="B12" s="4" t="s">
        <v>146</v>
      </c>
      <c r="C12" s="4" t="s">
        <v>163</v>
      </c>
      <c r="D12" s="4">
        <v>150</v>
      </c>
      <c r="E12" s="4">
        <v>140</v>
      </c>
      <c r="F12" s="4">
        <v>10</v>
      </c>
    </row>
    <row r="13" spans="1:6" x14ac:dyDescent="0.4">
      <c r="A13" s="28" t="s">
        <v>164</v>
      </c>
      <c r="B13" s="29"/>
      <c r="C13" s="30"/>
      <c r="D13" s="31">
        <f>SUM(D4:D12)</f>
        <v>2500</v>
      </c>
      <c r="E13" s="31">
        <f t="shared" ref="E13:F13" si="0">SUM(E4:E12)</f>
        <v>2115</v>
      </c>
      <c r="F13" s="31">
        <f t="shared" si="0"/>
        <v>215</v>
      </c>
    </row>
  </sheetData>
  <mergeCells count="2">
    <mergeCell ref="A1:F1"/>
    <mergeCell ref="A13:C1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K17" sqref="K17"/>
    </sheetView>
  </sheetViews>
  <sheetFormatPr defaultRowHeight="17.399999999999999" x14ac:dyDescent="0.4"/>
  <cols>
    <col min="1" max="1" width="10.69921875" bestFit="1" customWidth="1"/>
  </cols>
  <sheetData>
    <row r="1" spans="1:5" ht="21" x14ac:dyDescent="0.4">
      <c r="A1" s="18" t="s">
        <v>165</v>
      </c>
      <c r="B1" s="18"/>
      <c r="C1" s="18"/>
      <c r="D1" s="18"/>
      <c r="E1" s="18"/>
    </row>
    <row r="3" spans="1:5" x14ac:dyDescent="0.4">
      <c r="A3" s="4" t="s">
        <v>166</v>
      </c>
      <c r="B3" s="4" t="s">
        <v>167</v>
      </c>
      <c r="C3" s="4" t="s">
        <v>122</v>
      </c>
      <c r="D3" s="4" t="s">
        <v>168</v>
      </c>
      <c r="E3" s="4" t="s">
        <v>25</v>
      </c>
    </row>
    <row r="4" spans="1:5" x14ac:dyDescent="0.4">
      <c r="A4" s="8">
        <v>45292</v>
      </c>
      <c r="B4" s="4" t="s">
        <v>169</v>
      </c>
      <c r="C4" s="4">
        <v>7</v>
      </c>
      <c r="D4" s="9">
        <v>1200</v>
      </c>
      <c r="E4" s="9">
        <v>8400</v>
      </c>
    </row>
    <row r="5" spans="1:5" x14ac:dyDescent="0.4">
      <c r="A5" s="8">
        <v>45323</v>
      </c>
      <c r="B5" s="4" t="s">
        <v>170</v>
      </c>
      <c r="C5" s="4">
        <v>12</v>
      </c>
      <c r="D5" s="9">
        <v>1500</v>
      </c>
      <c r="E5" s="9">
        <v>18000</v>
      </c>
    </row>
    <row r="6" spans="1:5" x14ac:dyDescent="0.4">
      <c r="A6" s="8">
        <v>45352</v>
      </c>
      <c r="B6" s="4" t="s">
        <v>171</v>
      </c>
      <c r="C6" s="4">
        <v>8</v>
      </c>
      <c r="D6" s="9">
        <v>400</v>
      </c>
      <c r="E6" s="9">
        <v>3200</v>
      </c>
    </row>
    <row r="7" spans="1:5" x14ac:dyDescent="0.4">
      <c r="A7" s="8">
        <v>45383</v>
      </c>
      <c r="B7" s="4" t="s">
        <v>172</v>
      </c>
      <c r="C7" s="4">
        <v>9</v>
      </c>
      <c r="D7" s="9">
        <v>700</v>
      </c>
      <c r="E7" s="9">
        <v>6300</v>
      </c>
    </row>
    <row r="8" spans="1:5" x14ac:dyDescent="0.4">
      <c r="A8" s="8">
        <v>45413</v>
      </c>
      <c r="B8" s="4" t="s">
        <v>171</v>
      </c>
      <c r="C8" s="4">
        <v>10</v>
      </c>
      <c r="D8" s="9">
        <v>400</v>
      </c>
      <c r="E8" s="9">
        <v>4000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김유선</cp:lastModifiedBy>
  <dcterms:created xsi:type="dcterms:W3CDTF">2023-04-27T08:01:32Z</dcterms:created>
  <dcterms:modified xsi:type="dcterms:W3CDTF">2024-09-01T13:41:22Z</dcterms:modified>
</cp:coreProperties>
</file>