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"/>
    </mc:Choice>
  </mc:AlternateContent>
  <xr:revisionPtr revIDLastSave="0" documentId="8_{5045D1DF-A453-4000-A018-737DA20B258D}" xr6:coauthVersionLast="47" xr6:coauthVersionMax="47" xr10:uidLastSave="{00000000-0000-0000-0000-000000000000}"/>
  <bookViews>
    <workbookView xWindow="-120" yWindow="-120" windowWidth="38640" windowHeight="21240" activeTab="3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eta.T" hidden="1" xlm="1">#NAME?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6" i="9" l="1"/>
  <c r="C36" i="9"/>
  <c r="G27" i="9"/>
  <c r="D17" i="9" a="1"/>
  <c r="D17" i="9" s="1"/>
  <c r="D18" i="9" a="1"/>
  <c r="D18" i="9" s="1"/>
  <c r="D19" i="9" a="1"/>
  <c r="D19" i="9" s="1"/>
  <c r="D20" i="9" a="1"/>
  <c r="D20" i="9" s="1"/>
  <c r="D21" i="9" a="1"/>
  <c r="D21" i="9" s="1"/>
  <c r="D22" i="9" a="1"/>
  <c r="D22" i="9" s="1"/>
  <c r="D23" i="9" a="1"/>
  <c r="D23" i="9" s="1"/>
  <c r="D16" i="9" a="1"/>
  <c r="D16" i="9" s="1"/>
  <c r="I4" i="9"/>
  <c r="I5" i="9"/>
  <c r="I6" i="9"/>
  <c r="I7" i="9"/>
  <c r="I8" i="9"/>
  <c r="I9" i="9"/>
  <c r="I10" i="9"/>
  <c r="I11" i="9"/>
  <c r="I12" i="9"/>
  <c r="I3" i="9"/>
  <c r="D5" i="9"/>
  <c r="D6" i="9"/>
  <c r="D7" i="9"/>
  <c r="D8" i="9"/>
  <c r="D9" i="9"/>
  <c r="D10" i="9"/>
  <c r="D11" i="9"/>
  <c r="D12" i="9"/>
  <c r="D3" i="9"/>
  <c r="D4" i="9"/>
  <c r="A15" i="3"/>
  <c r="E5" i="7"/>
  <c r="E6" i="7"/>
  <c r="E7" i="7"/>
  <c r="E8" i="7"/>
  <c r="E9" i="7"/>
  <c r="E10" i="7"/>
  <c r="E11" i="7"/>
  <c r="E12" i="7"/>
  <c r="E4" i="7"/>
  <c r="G3" i="6"/>
  <c r="D8" i="6"/>
  <c r="D7" i="6"/>
  <c r="D6" i="6"/>
  <c r="D5" i="6"/>
  <c r="D4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<sst xmlns="http://schemas.openxmlformats.org/spreadsheetml/2006/main" count="341" uniqueCount="236">
  <si>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</si>
  <si>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</si>
  <si>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</si>
  <si>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</si>
  <si>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</si>
  <si>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</si>
  <si>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</si>
  <si>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</si>
  <si>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</si>
  <si>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</si>
  <si>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</si>
  <si>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</si>
  <si>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</si>
  <si>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</si>
  <si>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</si>
  <si>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</si>
  <si>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</si>
  <si>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</si>
  <si>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</si>
  <si>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</si>
  <si>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</si>
  <si>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</si>
  <si>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</si>
  <si>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</si>
  <si>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</si>
  <si>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</si>
  <si>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</si>
  <si>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</si>
  <si>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</si>
  <si>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</si>
  <si>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</si>
  <si>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</si>
  <si>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</si>
  <si>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</si>
  <si>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</si>
  <si>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</si>
  <si>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</si>
  <si>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</si>
  <si>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</si>
  <si>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</si>
  <si>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</si>
  <si>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</si>
  <si>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</si>
  <si>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</si>
  <si>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</si>
  <si>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</si>
  <si>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</si>
  <si>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</si>
  <si>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</si>
  <si>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</si>
  <si>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</si>
  <si>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</si>
  <si>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</si>
  <si>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</si>
  <si>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</si>
  <si>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</si>
  <si>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</si>
  <si>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</si>
  <si>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</si>
  <si>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</si>
  <si>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</si>
  <si>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</si>
  <si>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</si>
  <si>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</si>
  <si>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</si>
  <si>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</si>
  <si>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</si>
  <si>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</si>
  <si>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</si>
  <si>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</si>
  <si>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</si>
  <si>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</si>
  <si>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</si>
  <si>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</si>
  <si>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</si>
  <si>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</si>
  <si>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</si>
  <si>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</si>
  <si>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</si>
  <si>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</si>
  <si>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</si>
  <si>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</si>
  <si>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</si>
  <si>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</si>
  <si>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</si>
  <si>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</si>
  <si>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</si>
  <si>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</si>
  <si>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</si>
  <si>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</si>
  <si>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</si>
  <si>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</si>
  <si>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</si>
  <si>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</si>
  <si>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</si>
  <si>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</si>
  <si>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</si>
  <si>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</si>
  <si>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</si>
  <si>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</si>
  <si>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</si>
  <si>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</si>
  <si>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</si>
  <si>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</si>
  <si>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</si>
  <si>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</si>
  <si>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</si>
  <si>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</si>
  <si>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</si>
  <si>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</si>
  <si>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</si>
  <si>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</si>
  <si>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</si>
  <si>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</si>
  <si>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</si>
  <si>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</si>
  <si>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</si>
  <si>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</si>
  <si>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</si>
  <si>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</si>
  <si>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</si>
  <si>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</si>
  <si>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</si>
  <si>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</si>
  <si>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</si>
  <si>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</si>
  <si>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</si>
  <si>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</si>
  <si>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</si>
  <si>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</si>
  <si>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</si>
  <si>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</si>
  <si>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</si>
  <si>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</si>
  <si>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</si>
  <si>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</si>
  <si>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</si>
  <si>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</si>
  <si>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</si>
  <si>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</si>
  <si>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</si>
  <si>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</si>
  <si>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</si>
  <si>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</si>
  <si>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</si>
  <si>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</si>
  <si>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</si>
  <si>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</si>
  <si>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</si>
  <si>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</si>
  <si>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</si>
  <si>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</si>
  <si>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</si>
  <si>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</si>
  <si>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</si>
  <si>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</si>
  <si>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</si>
  <si>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</si>
  <si>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</si>
  <si>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</si>
  <si>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</si>
  <si>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</si>
  <si>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</si>
  <si>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</si>
  <si>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</si>
  <si>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</si>
  <si>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</si>
  <si>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</si>
  <si>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</si>
  <si>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</si>
  <si>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</si>
  <si>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</si>
  <si>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</si>
  <si>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</si>
  <si>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</si>
  <si>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</si>
  <si>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</si>
  <si>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</si>
  <si>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</si>
  <si>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</si>
  <si>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</si>
  <si>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</si>
  <si>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</si>
  <si>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</si>
  <si>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</si>
  <si>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</si>
  <si>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</si>
  <si>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</si>
  <si>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</si>
  <si>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</si>
  <si>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</si>
  <si>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</si>
  <si>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</si>
  <si>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</si>
  <si>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</si>
  <si>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</si>
  <si>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</si>
  <si>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</si>
  <si>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</si>
  <si>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</si>
  <si>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</si>
  <si>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</si>
  <si>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행 레이블</t>
  </si>
  <si>
    <t>총합계</t>
  </si>
  <si>
    <t>(모두)</t>
  </si>
  <si>
    <t>열 레이블</t>
  </si>
  <si>
    <t>최대 : 총비용</t>
  </si>
  <si>
    <t>*</t>
  </si>
  <si>
    <t>사원코드</t>
    <phoneticPr fontId="1" type="noConversion"/>
  </si>
  <si>
    <t>성명</t>
    <phoneticPr fontId="1" type="noConversion"/>
  </si>
  <si>
    <t>소속팀</t>
    <phoneticPr fontId="1" type="noConversion"/>
  </si>
  <si>
    <t>P550</t>
    <phoneticPr fontId="1" type="noConversion"/>
  </si>
  <si>
    <t>P800</t>
    <phoneticPr fontId="1" type="noConversion"/>
  </si>
  <si>
    <t>총매출액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</si>
  <si>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</si>
  <si>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</si>
  <si>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</si>
  <si>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</si>
  <si>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</si>
  <si>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</si>
  <si>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</si>
  <si>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</si>
  <si>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</si>
  <si>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</si>
  <si>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</si>
  <si>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</si>
  <si>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영업A팀</t>
  </si>
  <si>
    <t>영업A팀</t>
    <phoneticPr fontId="1" type="noConversion"/>
  </si>
  <si>
    <t>영업B팀</t>
    <phoneticPr fontId="1" type="noConversion"/>
  </si>
  <si>
    <t>영업C팀</t>
  </si>
  <si>
    <t>年度別 농가인구 변동현황</t>
    <phoneticPr fontId="1" type="noConversion"/>
  </si>
  <si>
    <t>매입량</t>
    <phoneticPr fontId="1" type="noConversion"/>
  </si>
  <si>
    <t>&gt;=1300</t>
    <phoneticPr fontId="1" type="noConversion"/>
  </si>
  <si>
    <t>품명</t>
    <phoneticPr fontId="1" type="noConversion"/>
  </si>
  <si>
    <t>매출이익</t>
    <phoneticPr fontId="1" type="noConversion"/>
  </si>
  <si>
    <t>이름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</si>
</sst>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%"/>
    <numFmt numFmtId="179" formatCode="0.0&quot;%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0070C0"/>
      <name val="맑은 고딕"/>
      <family val="2"/>
      <charset val="129"/>
      <scheme val="minor"/>
    </font>
    <font>
      <sz val="11"/>
      <color rgb="FF0070C0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41" fontId="0" fillId="0" borderId="1" xfId="0" applyNumberForma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179" fontId="0" fillId="0" borderId="4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AF6-4308-ADC4-55260C216F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19050</xdr:colOff>
          <xdr:row>5</xdr:row>
          <xdr:rowOff>9525</xdr:rowOff>
        </xdr:from>
        <xdr:to>
          <xdr:col>8</xdr:col>
          <xdr:colOff>0</xdr:colOff>
          <xdr:row>7</xdr:row>
          <xdr:rowOff>200025</xdr:rowOff>
        </xdr:to>
        <xdr:sp macro="" textlink="">
          <xdr:nvSpPr>
            <xdr:cNvPr id="2050" name="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6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9525</xdr:colOff>
      <xdr:row>9</xdr:row>
      <xdr:rowOff>28575</xdr:rowOff>
    </xdr:from>
    <xdr:to>
      <xdr:col>7</xdr:col>
      <xdr:colOff>657225</xdr:colOff>
      <xdr:row>11</xdr:row>
      <xdr:rowOff>171450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2D38CFE7-0D5B-E685-3A59-52D5F11FD6FF}"/>
            </a:ext>
          </a:extLst>
        </xdr:cNvPr>
        <xdr:cNvSpPr/>
      </xdr:nvSpPr>
      <xdr:spPr>
        <a:xfrm>
          <a:off x="4124325" y="1962150"/>
          <a:ext cx="1333500" cy="561975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038.573775925928" createdVersion="8" refreshedVersion="8" minRefreshableVersion="3" recordCount="9" xr:uid="{0706D5BE-47E4-4305-A165-68E3064977CF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286C047-9E71-41AD-9234-BD5EA8D26B0E}" name="피벗 테이블1" cacheId="5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0"/>
        <item x="3"/>
        <item x="1"/>
        <item x="2"/>
        <item x="4"/>
        <item x="6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1" baseItem="0" numFmtId="4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G9" sqref="G9"/>
    </sheetView>
  </sheetViews>
  <sheetFormatPr defaultRowHeight="16.5" x14ac:dyDescent="0.3"/>
  <sheetData>
    <row r="1" spans="1:6" x14ac:dyDescent="0.3">
      <c r="A1" t="s">
        <v>1</v>
      </c>
    </row>
    <row r="3" spans="1:6" x14ac:dyDescent="0.3">
      <c r="A3" s="1" t="s">
        <v>208</v>
      </c>
      <c r="B3" s="1" t="s">
        <v>209</v>
      </c>
      <c r="C3" s="1" t="s">
        <v>210</v>
      </c>
      <c r="D3" s="1" t="s">
        <v>211</v>
      </c>
      <c r="E3" s="1" t="s">
        <v>212</v>
      </c>
      <c r="F3" s="1" t="s">
        <v>213</v>
      </c>
    </row>
    <row r="4" spans="1:6" x14ac:dyDescent="0.3">
      <c r="A4" s="1" t="s">
        <v>214</v>
      </c>
      <c r="B4" s="1" t="s">
        <v>220</v>
      </c>
      <c r="C4" s="1" t="s">
        <v>227</v>
      </c>
      <c r="D4" s="2">
        <v>9600</v>
      </c>
      <c r="E4" s="2">
        <v>10000</v>
      </c>
      <c r="F4" s="2">
        <v>34600</v>
      </c>
    </row>
    <row r="5" spans="1:6" x14ac:dyDescent="0.3">
      <c r="A5" s="1" t="s">
        <v>215</v>
      </c>
      <c r="B5" s="1" t="s">
        <v>221</v>
      </c>
      <c r="C5" s="1" t="s">
        <v>228</v>
      </c>
      <c r="D5" s="2">
        <v>8400</v>
      </c>
      <c r="E5" s="2">
        <v>4000</v>
      </c>
      <c r="F5" s="2">
        <v>20900</v>
      </c>
    </row>
    <row r="6" spans="1:6" x14ac:dyDescent="0.3">
      <c r="A6" s="1" t="s">
        <v>216</v>
      </c>
      <c r="B6" s="1" t="s">
        <v>222</v>
      </c>
      <c r="C6" s="1" t="s">
        <v>229</v>
      </c>
      <c r="D6" s="2">
        <v>9600</v>
      </c>
      <c r="E6" s="2">
        <v>8000</v>
      </c>
      <c r="F6" s="2">
        <v>24400</v>
      </c>
    </row>
    <row r="7" spans="1:6" x14ac:dyDescent="0.3">
      <c r="A7" s="1" t="s">
        <v>217</v>
      </c>
      <c r="B7" s="1" t="s">
        <v>223</v>
      </c>
      <c r="C7" s="1" t="s">
        <v>226</v>
      </c>
      <c r="D7" s="2">
        <v>10800</v>
      </c>
      <c r="E7" s="2">
        <v>6000</v>
      </c>
      <c r="F7" s="2">
        <v>20200</v>
      </c>
    </row>
    <row r="8" spans="1:6" x14ac:dyDescent="0.3">
      <c r="A8" s="1" t="s">
        <v>218</v>
      </c>
      <c r="B8" s="1" t="s">
        <v>224</v>
      </c>
      <c r="C8" s="1" t="s">
        <v>229</v>
      </c>
      <c r="D8" s="2">
        <v>8400</v>
      </c>
      <c r="E8" s="2">
        <v>8000</v>
      </c>
      <c r="F8" s="2">
        <v>21500</v>
      </c>
    </row>
    <row r="9" spans="1:6" x14ac:dyDescent="0.3">
      <c r="A9" s="1" t="s">
        <v>219</v>
      </c>
      <c r="B9" s="1" t="s">
        <v>225</v>
      </c>
      <c r="C9" s="1" t="s">
        <v>229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4"/>
  <sheetViews>
    <sheetView workbookViewId="0">
      <selection activeCell="M23" sqref="M23"/>
    </sheetView>
  </sheetViews>
  <sheetFormatPr defaultRowHeight="16.5" x14ac:dyDescent="0.3"/>
  <cols>
    <col min="2" max="2" width="12" bestFit="1" customWidth="1"/>
    <col min="4" max="5" width="9.375" bestFit="1" customWidth="1"/>
    <col min="6" max="6" width="16.375" bestFit="1" customWidth="1"/>
  </cols>
  <sheetData>
    <row r="1" spans="1:6" ht="20.25" x14ac:dyDescent="0.3">
      <c r="A1" s="24" t="s">
        <v>230</v>
      </c>
      <c r="B1" s="24"/>
      <c r="C1" s="24"/>
      <c r="D1" s="24"/>
      <c r="E1" s="24"/>
      <c r="F1" s="24"/>
    </row>
    <row r="3" spans="1:6" x14ac:dyDescent="0.3">
      <c r="A3" s="25" t="s">
        <v>56</v>
      </c>
      <c r="B3" s="25" t="s">
        <v>57</v>
      </c>
      <c r="C3" s="25" t="s">
        <v>58</v>
      </c>
      <c r="D3" s="25"/>
      <c r="E3" s="25"/>
      <c r="F3" s="25" t="s">
        <v>59</v>
      </c>
    </row>
    <row r="4" spans="1:6" x14ac:dyDescent="0.3">
      <c r="A4" s="25"/>
      <c r="B4" s="25"/>
      <c r="C4" s="26" t="s">
        <v>60</v>
      </c>
      <c r="D4" s="26" t="s">
        <v>61</v>
      </c>
      <c r="E4" s="26" t="s">
        <v>62</v>
      </c>
      <c r="F4" s="25"/>
    </row>
    <row r="5" spans="1:6" x14ac:dyDescent="0.3">
      <c r="A5" s="27">
        <v>2014</v>
      </c>
      <c r="B5" s="28">
        <v>43268</v>
      </c>
      <c r="C5" s="28">
        <v>6068</v>
      </c>
      <c r="D5" s="29">
        <v>14.2</v>
      </c>
      <c r="E5" s="29">
        <v>-8.9</v>
      </c>
      <c r="F5" s="27">
        <v>3.56</v>
      </c>
    </row>
    <row r="6" spans="1:6" x14ac:dyDescent="0.3">
      <c r="A6" s="27">
        <v>2015</v>
      </c>
      <c r="B6" s="28">
        <v>43663</v>
      </c>
      <c r="C6" s="28">
        <v>5707</v>
      </c>
      <c r="D6" s="29">
        <v>13.1</v>
      </c>
      <c r="E6" s="29">
        <v>-5.9</v>
      </c>
      <c r="F6" s="27">
        <v>3.48</v>
      </c>
    </row>
    <row r="7" spans="1:6" x14ac:dyDescent="0.3">
      <c r="A7" s="27">
        <v>2016</v>
      </c>
      <c r="B7" s="28">
        <v>44056</v>
      </c>
      <c r="C7" s="28">
        <v>5407</v>
      </c>
      <c r="D7" s="29">
        <v>12.3</v>
      </c>
      <c r="E7" s="29">
        <v>-5.3</v>
      </c>
      <c r="F7" s="27">
        <v>3.41</v>
      </c>
    </row>
    <row r="8" spans="1:6" x14ac:dyDescent="0.3">
      <c r="A8" s="27">
        <v>2017</v>
      </c>
      <c r="B8" s="28">
        <v>44453</v>
      </c>
      <c r="C8" s="28">
        <v>5167</v>
      </c>
      <c r="D8" s="29">
        <v>11.6</v>
      </c>
      <c r="E8" s="29">
        <v>-4.4000000000000004</v>
      </c>
      <c r="F8" s="27">
        <v>3.32</v>
      </c>
    </row>
    <row r="9" spans="1:6" x14ac:dyDescent="0.3">
      <c r="A9" s="27">
        <v>2018</v>
      </c>
      <c r="B9" s="28">
        <v>45093</v>
      </c>
      <c r="C9" s="28">
        <v>4851</v>
      </c>
      <c r="D9" s="29">
        <v>10.9</v>
      </c>
      <c r="E9" s="29">
        <v>-6.1</v>
      </c>
      <c r="F9" s="27">
        <v>3.23</v>
      </c>
    </row>
    <row r="10" spans="1:6" x14ac:dyDescent="0.3">
      <c r="A10" s="27">
        <v>2019</v>
      </c>
      <c r="B10" s="28">
        <v>45545</v>
      </c>
      <c r="C10" s="28">
        <v>4692</v>
      </c>
      <c r="D10" s="29">
        <v>10.3</v>
      </c>
      <c r="E10" s="29">
        <v>-3.3</v>
      </c>
      <c r="F10" s="27">
        <v>3.17</v>
      </c>
    </row>
    <row r="11" spans="1:6" x14ac:dyDescent="0.3">
      <c r="A11" s="27">
        <v>2020</v>
      </c>
      <c r="B11" s="28">
        <v>45991</v>
      </c>
      <c r="C11" s="28">
        <v>4468</v>
      </c>
      <c r="D11" s="29">
        <v>9.6999999999999993</v>
      </c>
      <c r="E11" s="29">
        <v>-4.8</v>
      </c>
      <c r="F11" s="27">
        <v>3.12</v>
      </c>
    </row>
    <row r="12" spans="1:6" x14ac:dyDescent="0.3">
      <c r="A12" s="27">
        <v>2021</v>
      </c>
      <c r="B12" s="28">
        <v>46430</v>
      </c>
      <c r="C12" s="28">
        <v>4400</v>
      </c>
      <c r="D12" s="29">
        <v>9.5</v>
      </c>
      <c r="E12" s="29">
        <v>-1.5</v>
      </c>
      <c r="F12" s="27">
        <v>3.11</v>
      </c>
    </row>
    <row r="13" spans="1:6" x14ac:dyDescent="0.3">
      <c r="A13" s="27">
        <v>2022</v>
      </c>
      <c r="B13" s="28">
        <v>46858</v>
      </c>
      <c r="C13" s="28">
        <v>4210</v>
      </c>
      <c r="D13" s="29">
        <v>9.1999999999999993</v>
      </c>
      <c r="E13" s="29">
        <v>-4.3</v>
      </c>
      <c r="F13" s="27">
        <v>3.05</v>
      </c>
    </row>
    <row r="14" spans="1:6" x14ac:dyDescent="0.3">
      <c r="A14" s="27">
        <v>2023</v>
      </c>
      <c r="B14" s="28">
        <v>47275</v>
      </c>
      <c r="C14" s="28">
        <v>4032</v>
      </c>
      <c r="D14" s="29">
        <v>8.6999999999999993</v>
      </c>
      <c r="E14" s="29">
        <v>-4.2</v>
      </c>
      <c r="F14" s="27">
        <v>2.91</v>
      </c>
    </row>
  </sheetData>
  <mergeCells count="5">
    <mergeCell ref="A1:F1"/>
    <mergeCell ref="A3:A4"/>
    <mergeCell ref="B3:B4"/>
    <mergeCell ref="C3:E3"/>
    <mergeCell ref="F3:F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workbookViewId="0">
      <selection activeCell="M20" sqref="M20"/>
    </sheetView>
  </sheetViews>
  <sheetFormatPr defaultRowHeight="16.5" x14ac:dyDescent="0.3"/>
  <cols>
    <col min="3" max="4" width="8.625" customWidth="1"/>
    <col min="5" max="5" width="10.625" bestFit="1" customWidth="1"/>
    <col min="6" max="6" width="8.625" customWidth="1"/>
    <col min="7" max="7" width="9.125" bestFit="1" customWidth="1"/>
  </cols>
  <sheetData>
    <row r="1" spans="1:7" ht="20.25" x14ac:dyDescent="0.3">
      <c r="A1" s="12" t="s">
        <v>63</v>
      </c>
      <c r="B1" s="12"/>
      <c r="C1" s="12"/>
      <c r="D1" s="12"/>
      <c r="E1" s="12"/>
      <c r="F1" s="12"/>
      <c r="G1" s="12"/>
    </row>
    <row r="3" spans="1:7" x14ac:dyDescent="0.3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3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3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3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3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3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3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3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3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3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3">
      <c r="A14" s="30" t="s">
        <v>235</v>
      </c>
      <c r="B14" s="30" t="s">
        <v>231</v>
      </c>
    </row>
    <row r="15" spans="1:7" x14ac:dyDescent="0.3">
      <c r="A15" s="30" t="b">
        <f>RIGHT($B4,1)="트"</f>
        <v>1</v>
      </c>
    </row>
    <row r="16" spans="1:7" x14ac:dyDescent="0.3">
      <c r="B16" s="30" t="s">
        <v>232</v>
      </c>
    </row>
    <row r="18" spans="1:7" x14ac:dyDescent="0.3">
      <c r="A18" s="1" t="s">
        <v>233</v>
      </c>
      <c r="B18" s="1" t="s">
        <v>231</v>
      </c>
      <c r="C18" s="1" t="s">
        <v>234</v>
      </c>
      <c r="D18" s="1"/>
      <c r="E18" s="1"/>
      <c r="F18" s="1"/>
      <c r="G18" s="1"/>
    </row>
    <row r="19" spans="1:7" x14ac:dyDescent="0.3">
      <c r="A19" s="5" t="s">
        <v>72</v>
      </c>
      <c r="B19" s="6">
        <v>1200</v>
      </c>
      <c r="C19" s="6">
        <v>650000</v>
      </c>
    </row>
    <row r="20" spans="1:7" x14ac:dyDescent="0.3">
      <c r="A20" s="5" t="s">
        <v>77</v>
      </c>
      <c r="B20" s="6">
        <v>1000</v>
      </c>
      <c r="C20" s="6">
        <v>525000</v>
      </c>
    </row>
    <row r="21" spans="1:7" x14ac:dyDescent="0.3">
      <c r="A21" s="5" t="s">
        <v>81</v>
      </c>
      <c r="B21" s="6">
        <v>1200</v>
      </c>
      <c r="C21" s="6">
        <v>550000</v>
      </c>
    </row>
    <row r="22" spans="1:7" x14ac:dyDescent="0.3">
      <c r="A22" s="5" t="s">
        <v>82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dimension ref="A1:I36"/>
  <sheetViews>
    <sheetView tabSelected="1" workbookViewId="0">
      <selection activeCell="L15" sqref="L15"/>
    </sheetView>
  </sheetViews>
  <sheetFormatPr defaultRowHeight="16.5" x14ac:dyDescent="0.3"/>
  <cols>
    <col min="2" max="2" width="10.75" bestFit="1" customWidth="1"/>
    <col min="7" max="7" width="10.75" bestFit="1" customWidth="1"/>
  </cols>
  <sheetData>
    <row r="1" spans="1:9" x14ac:dyDescent="0.3">
      <c r="A1" s="3" t="s">
        <v>180</v>
      </c>
      <c r="B1" s="4" t="s">
        <v>181</v>
      </c>
      <c r="F1" s="3" t="s">
        <v>151</v>
      </c>
      <c r="G1" s="4" t="s">
        <v>152</v>
      </c>
    </row>
    <row r="2" spans="1:9" x14ac:dyDescent="0.3">
      <c r="A2" s="5" t="s">
        <v>182</v>
      </c>
      <c r="B2" s="5" t="s">
        <v>183</v>
      </c>
      <c r="C2" s="5" t="s">
        <v>184</v>
      </c>
      <c r="D2" s="10" t="s">
        <v>2</v>
      </c>
      <c r="F2" s="5" t="s">
        <v>153</v>
      </c>
      <c r="G2" s="5" t="s">
        <v>120</v>
      </c>
      <c r="H2" s="5" t="s">
        <v>154</v>
      </c>
      <c r="I2" s="10" t="s">
        <v>121</v>
      </c>
    </row>
    <row r="3" spans="1:9" x14ac:dyDescent="0.3">
      <c r="A3" s="5" t="s">
        <v>185</v>
      </c>
      <c r="B3" s="11">
        <v>45846</v>
      </c>
      <c r="C3" s="6">
        <v>36500</v>
      </c>
      <c r="D3" s="5" t="str">
        <f>IF(OR(MONTH(B3)=8,MONTH(B3)=10),"신제품","")</f>
        <v/>
      </c>
      <c r="F3" s="5" t="s">
        <v>155</v>
      </c>
      <c r="G3" s="5" t="s">
        <v>156</v>
      </c>
      <c r="H3" s="5" t="s">
        <v>157</v>
      </c>
      <c r="I3" s="5" t="str">
        <f>CHOOSE(RIGHT(F3,1),"총무부","관리부","영업부","생산부")</f>
        <v>영업부</v>
      </c>
    </row>
    <row r="4" spans="1:9" x14ac:dyDescent="0.3">
      <c r="A4" s="5" t="s">
        <v>186</v>
      </c>
      <c r="B4" s="11">
        <v>45880</v>
      </c>
      <c r="C4" s="6">
        <v>65200</v>
      </c>
      <c r="D4" s="5" t="str">
        <f>IF(OR(MONTH(B4)=8,MONTH(B4)=10),"신제품","")</f>
        <v>신제품</v>
      </c>
      <c r="F4" s="5" t="s">
        <v>158</v>
      </c>
      <c r="G4" s="5" t="s">
        <v>159</v>
      </c>
      <c r="H4" s="5" t="s">
        <v>157</v>
      </c>
      <c r="I4" s="5" t="str">
        <f t="shared" ref="I4:I12" si="0">CHOOSE(RIGHT(F4,1),"총무부","관리부","영업부","생산부")</f>
        <v>생산부</v>
      </c>
    </row>
    <row r="5" spans="1:9" x14ac:dyDescent="0.3">
      <c r="A5" s="5" t="s">
        <v>187</v>
      </c>
      <c r="B5" s="11">
        <v>45893</v>
      </c>
      <c r="C5" s="6">
        <v>53600</v>
      </c>
      <c r="D5" s="5" t="str">
        <f t="shared" ref="D5:D12" si="1">IF(OR(MONTH(B5)=8,MONTH(B5)=10),"신제품","")</f>
        <v>신제품</v>
      </c>
      <c r="F5" s="5" t="s">
        <v>160</v>
      </c>
      <c r="G5" s="5" t="s">
        <v>161</v>
      </c>
      <c r="H5" s="5" t="s">
        <v>162</v>
      </c>
      <c r="I5" s="5" t="str">
        <f t="shared" si="0"/>
        <v>총무부</v>
      </c>
    </row>
    <row r="6" spans="1:9" x14ac:dyDescent="0.3">
      <c r="A6" s="5" t="s">
        <v>188</v>
      </c>
      <c r="B6" s="11">
        <v>45903</v>
      </c>
      <c r="C6" s="6">
        <v>39000</v>
      </c>
      <c r="D6" s="5" t="str">
        <f t="shared" si="1"/>
        <v/>
      </c>
      <c r="F6" s="5" t="s">
        <v>163</v>
      </c>
      <c r="G6" s="5" t="s">
        <v>164</v>
      </c>
      <c r="H6" s="5" t="s">
        <v>162</v>
      </c>
      <c r="I6" s="5" t="str">
        <f t="shared" si="0"/>
        <v>생산부</v>
      </c>
    </row>
    <row r="7" spans="1:9" x14ac:dyDescent="0.3">
      <c r="A7" s="5" t="s">
        <v>189</v>
      </c>
      <c r="B7" s="11">
        <v>45919</v>
      </c>
      <c r="C7" s="6">
        <v>62000</v>
      </c>
      <c r="D7" s="5" t="str">
        <f t="shared" si="1"/>
        <v/>
      </c>
      <c r="F7" s="5" t="s">
        <v>165</v>
      </c>
      <c r="G7" s="5" t="s">
        <v>166</v>
      </c>
      <c r="H7" s="5" t="s">
        <v>157</v>
      </c>
      <c r="I7" s="5" t="str">
        <f t="shared" si="0"/>
        <v>관리부</v>
      </c>
    </row>
    <row r="8" spans="1:9" x14ac:dyDescent="0.3">
      <c r="A8" s="5" t="s">
        <v>190</v>
      </c>
      <c r="B8" s="11">
        <v>45930</v>
      </c>
      <c r="C8" s="6">
        <v>55400</v>
      </c>
      <c r="D8" s="5" t="str">
        <f t="shared" si="1"/>
        <v/>
      </c>
      <c r="F8" s="5" t="s">
        <v>167</v>
      </c>
      <c r="G8" s="5" t="s">
        <v>168</v>
      </c>
      <c r="H8" s="5" t="s">
        <v>169</v>
      </c>
      <c r="I8" s="5" t="str">
        <f t="shared" si="0"/>
        <v>관리부</v>
      </c>
    </row>
    <row r="9" spans="1:9" x14ac:dyDescent="0.3">
      <c r="A9" s="5" t="s">
        <v>191</v>
      </c>
      <c r="B9" s="11">
        <v>45937</v>
      </c>
      <c r="C9" s="6">
        <v>72000</v>
      </c>
      <c r="D9" s="5" t="str">
        <f t="shared" si="1"/>
        <v>신제품</v>
      </c>
      <c r="F9" s="5" t="s">
        <v>170</v>
      </c>
      <c r="G9" s="5" t="s">
        <v>171</v>
      </c>
      <c r="H9" s="5" t="s">
        <v>162</v>
      </c>
      <c r="I9" s="5" t="str">
        <f t="shared" si="0"/>
        <v>영업부</v>
      </c>
    </row>
    <row r="10" spans="1:9" x14ac:dyDescent="0.3">
      <c r="A10" s="5" t="s">
        <v>192</v>
      </c>
      <c r="B10" s="11">
        <v>45956</v>
      </c>
      <c r="C10" s="6">
        <v>48600</v>
      </c>
      <c r="D10" s="5" t="str">
        <f t="shared" si="1"/>
        <v>신제품</v>
      </c>
      <c r="F10" s="5" t="s">
        <v>172</v>
      </c>
      <c r="G10" s="5" t="s">
        <v>173</v>
      </c>
      <c r="H10" s="5" t="s">
        <v>169</v>
      </c>
      <c r="I10" s="5" t="str">
        <f t="shared" si="0"/>
        <v>총무부</v>
      </c>
    </row>
    <row r="11" spans="1:9" x14ac:dyDescent="0.3">
      <c r="A11" s="5" t="s">
        <v>193</v>
      </c>
      <c r="B11" s="11">
        <v>45973</v>
      </c>
      <c r="C11" s="6">
        <v>56000</v>
      </c>
      <c r="D11" s="5" t="str">
        <f t="shared" si="1"/>
        <v/>
      </c>
      <c r="F11" s="5" t="s">
        <v>174</v>
      </c>
      <c r="G11" s="5" t="s">
        <v>175</v>
      </c>
      <c r="H11" s="5" t="s">
        <v>176</v>
      </c>
      <c r="I11" s="5" t="str">
        <f t="shared" si="0"/>
        <v>생산부</v>
      </c>
    </row>
    <row r="12" spans="1:9" x14ac:dyDescent="0.3">
      <c r="A12" s="5" t="s">
        <v>194</v>
      </c>
      <c r="B12" s="11">
        <v>45986</v>
      </c>
      <c r="C12" s="6">
        <v>47900</v>
      </c>
      <c r="D12" s="5" t="str">
        <f t="shared" si="1"/>
        <v/>
      </c>
      <c r="F12" s="5" t="s">
        <v>177</v>
      </c>
      <c r="G12" s="5" t="s">
        <v>178</v>
      </c>
      <c r="H12" s="5" t="s">
        <v>179</v>
      </c>
      <c r="I12" s="5" t="str">
        <f t="shared" si="0"/>
        <v>영업부</v>
      </c>
    </row>
    <row r="14" spans="1:9" x14ac:dyDescent="0.3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3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195</v>
      </c>
      <c r="G15" s="5" t="s">
        <v>20</v>
      </c>
      <c r="H15" s="5" t="s">
        <v>196</v>
      </c>
      <c r="I15" s="5" t="s">
        <v>21</v>
      </c>
    </row>
    <row r="16" spans="1:9" x14ac:dyDescent="0.3">
      <c r="A16" s="5">
        <v>152001</v>
      </c>
      <c r="B16" s="5" t="s">
        <v>14</v>
      </c>
      <c r="C16" s="5">
        <v>12.5</v>
      </c>
      <c r="D16" s="5" t="str" cm="1">
        <f t="array" ref="D16">_xlfn.SWITCH(C16,SMALL($C$16:$C$23,1),"1위",SMALL($C$16:$C$23,2),"2위",SMALL($C$16:$C$23,3),"3위","")</f>
        <v/>
      </c>
      <c r="F16" s="5" t="s">
        <v>22</v>
      </c>
      <c r="G16" s="7">
        <v>42527</v>
      </c>
      <c r="H16" s="5" t="s">
        <v>197</v>
      </c>
      <c r="I16" s="5">
        <v>73</v>
      </c>
    </row>
    <row r="17" spans="1:9" x14ac:dyDescent="0.3">
      <c r="A17" s="5">
        <v>152002</v>
      </c>
      <c r="B17" s="5" t="s">
        <v>6</v>
      </c>
      <c r="C17" s="5">
        <v>12.4</v>
      </c>
      <c r="D17" s="5" t="str" cm="1">
        <f t="array" ref="D17">_xlfn.SWITCH(C17,SMALL($C$16:$C$23,1),"1위",SMALL($C$16:$C$23,2),"2위",SMALL($C$16:$C$23,3),"3위","")</f>
        <v/>
      </c>
      <c r="F17" s="5" t="s">
        <v>23</v>
      </c>
      <c r="G17" s="7">
        <v>43556</v>
      </c>
      <c r="H17" s="5" t="s">
        <v>197</v>
      </c>
      <c r="I17" s="5">
        <v>68</v>
      </c>
    </row>
    <row r="18" spans="1:9" x14ac:dyDescent="0.3">
      <c r="A18" s="5">
        <v>152003</v>
      </c>
      <c r="B18" s="5" t="s">
        <v>4</v>
      </c>
      <c r="C18" s="5">
        <v>12.9</v>
      </c>
      <c r="D18" s="5" t="str" cm="1">
        <f t="array" ref="D18">_xlfn.SWITCH(C18,SMALL($C$16:$C$23,1),"1위",SMALL($C$16:$C$23,2),"2위",SMALL($C$16:$C$23,3),"3위","")</f>
        <v/>
      </c>
      <c r="F18" s="5" t="s">
        <v>24</v>
      </c>
      <c r="G18" s="7">
        <v>40669</v>
      </c>
      <c r="H18" s="5" t="s">
        <v>198</v>
      </c>
      <c r="I18" s="5">
        <v>98</v>
      </c>
    </row>
    <row r="19" spans="1:9" x14ac:dyDescent="0.3">
      <c r="A19" s="5">
        <v>152004</v>
      </c>
      <c r="B19" s="5" t="s">
        <v>7</v>
      </c>
      <c r="C19" s="5">
        <v>12.5</v>
      </c>
      <c r="D19" s="5" t="str" cm="1">
        <f t="array" ref="D19">_xlfn.SWITCH(C19,SMALL($C$16:$C$23,1),"1위",SMALL($C$16:$C$23,2),"2위",SMALL($C$16:$C$23,3),"3위","")</f>
        <v/>
      </c>
      <c r="F19" s="5" t="s">
        <v>25</v>
      </c>
      <c r="G19" s="7">
        <v>40483</v>
      </c>
      <c r="H19" s="5" t="s">
        <v>198</v>
      </c>
      <c r="I19" s="5">
        <v>65</v>
      </c>
    </row>
    <row r="20" spans="1:9" x14ac:dyDescent="0.3">
      <c r="A20" s="5">
        <v>152005</v>
      </c>
      <c r="B20" s="5" t="s">
        <v>5</v>
      </c>
      <c r="C20" s="5">
        <v>11.8</v>
      </c>
      <c r="D20" s="5" t="str" cm="1">
        <f t="array" ref="D20">_xlfn.SWITCH(C20,SMALL($C$16:$C$23,1),"1위",SMALL($C$16:$C$23,2),"2위",SMALL($C$16:$C$23,3),"3위","")</f>
        <v>1위</v>
      </c>
      <c r="F20" s="5" t="s">
        <v>26</v>
      </c>
      <c r="G20" s="7">
        <v>43101</v>
      </c>
      <c r="H20" s="5" t="s">
        <v>199</v>
      </c>
      <c r="I20" s="5">
        <v>69</v>
      </c>
    </row>
    <row r="21" spans="1:9" x14ac:dyDescent="0.3">
      <c r="A21" s="5">
        <v>152006</v>
      </c>
      <c r="B21" s="5" t="s">
        <v>15</v>
      </c>
      <c r="C21" s="5">
        <v>12.3</v>
      </c>
      <c r="D21" s="5" t="str" cm="1">
        <f t="array" ref="D21">_xlfn.SWITCH(C21,SMALL($C$16:$C$23,1),"1위",SMALL($C$16:$C$23,2),"2위",SMALL($C$16:$C$23,3),"3위","")</f>
        <v>3위</v>
      </c>
      <c r="F21" s="5" t="s">
        <v>27</v>
      </c>
      <c r="G21" s="7">
        <v>38513</v>
      </c>
      <c r="H21" s="5" t="s">
        <v>199</v>
      </c>
      <c r="I21" s="5">
        <v>80</v>
      </c>
    </row>
    <row r="22" spans="1:9" x14ac:dyDescent="0.3">
      <c r="A22" s="5">
        <v>152007</v>
      </c>
      <c r="B22" s="5" t="s">
        <v>16</v>
      </c>
      <c r="C22" s="5">
        <v>12.8</v>
      </c>
      <c r="D22" s="5" t="str" cm="1">
        <f t="array" ref="D22">_xlfn.SWITCH(C22,SMALL($C$16:$C$23,1),"1위",SMALL($C$16:$C$23,2),"2위",SMALL($C$16:$C$23,3),"3위","")</f>
        <v/>
      </c>
      <c r="F22" s="5" t="s">
        <v>28</v>
      </c>
      <c r="G22" s="7">
        <v>41528</v>
      </c>
      <c r="H22" s="5" t="s">
        <v>199</v>
      </c>
      <c r="I22" s="5">
        <v>86</v>
      </c>
    </row>
    <row r="23" spans="1:9" x14ac:dyDescent="0.3">
      <c r="A23" s="5">
        <v>152008</v>
      </c>
      <c r="B23" s="5" t="s">
        <v>17</v>
      </c>
      <c r="C23" s="5">
        <v>12.1</v>
      </c>
      <c r="D23" s="5" t="str" cm="1">
        <f t="array" ref="D23">_xlfn.SWITCH(C23,SMALL($C$16:$C$23,1),"1위",SMALL($C$16:$C$23,2),"2위",SMALL($C$16:$C$23,3),"3위","")</f>
        <v>2위</v>
      </c>
      <c r="F23" s="5" t="s">
        <v>29</v>
      </c>
      <c r="G23" s="7">
        <v>40339</v>
      </c>
      <c r="H23" s="5" t="s">
        <v>200</v>
      </c>
      <c r="I23" s="5">
        <v>70</v>
      </c>
    </row>
    <row r="24" spans="1:9" x14ac:dyDescent="0.3">
      <c r="F24" s="5" t="s">
        <v>30</v>
      </c>
      <c r="G24" s="7">
        <v>39574</v>
      </c>
      <c r="H24" s="5" t="s">
        <v>200</v>
      </c>
      <c r="I24" s="5">
        <v>93</v>
      </c>
    </row>
    <row r="25" spans="1:9" x14ac:dyDescent="0.3">
      <c r="A25" s="3" t="s">
        <v>31</v>
      </c>
      <c r="B25" s="4" t="s">
        <v>32</v>
      </c>
    </row>
    <row r="26" spans="1:9" x14ac:dyDescent="0.3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13" t="s">
        <v>201</v>
      </c>
      <c r="H26" s="13"/>
      <c r="I26" s="13"/>
    </row>
    <row r="27" spans="1:9" x14ac:dyDescent="0.3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14">
        <f>COUNTIF(I16:I24,"&gt;="&amp;80)/COUNT(I16:I24)</f>
        <v>0.44444444444444442</v>
      </c>
      <c r="H27" s="14"/>
      <c r="I27" s="14"/>
    </row>
    <row r="28" spans="1:9" x14ac:dyDescent="0.3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 x14ac:dyDescent="0.3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 x14ac:dyDescent="0.3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 x14ac:dyDescent="0.3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 x14ac:dyDescent="0.3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 x14ac:dyDescent="0.3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3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3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3">
      <c r="A36" s="15" t="s">
        <v>55</v>
      </c>
      <c r="B36" s="16"/>
      <c r="C36" s="5">
        <f>TRUNC(SUMIF($E$27:$E$35,"합격",C27:C35)/COUNTIF($E$27:$E$35,"합격"),0)</f>
        <v>76</v>
      </c>
      <c r="D36" s="5">
        <f>TRUNC(SUMIF($E$27:$E$35,"합격",D27:D35)/COUNTIF($E$27:$E$35,"합격"),0)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workbookViewId="0">
      <selection activeCell="G45" sqref="G45"/>
    </sheetView>
  </sheetViews>
  <sheetFormatPr defaultRowHeight="16.5" x14ac:dyDescent="0.3"/>
  <cols>
    <col min="1" max="1" width="13.125" bestFit="1" customWidth="1"/>
    <col min="2" max="2" width="11.875" bestFit="1" customWidth="1"/>
    <col min="3" max="5" width="10.5" bestFit="1" customWidth="1"/>
    <col min="6" max="7" width="12.375" bestFit="1" customWidth="1"/>
  </cols>
  <sheetData>
    <row r="1" spans="1:7" ht="20.25" x14ac:dyDescent="0.3">
      <c r="A1" s="12" t="s">
        <v>83</v>
      </c>
      <c r="B1" s="12"/>
      <c r="C1" s="12"/>
      <c r="D1" s="12"/>
      <c r="E1" s="12"/>
      <c r="F1" s="12"/>
      <c r="G1" s="12"/>
    </row>
    <row r="3" spans="1:7" x14ac:dyDescent="0.3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3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3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3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3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3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3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3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3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3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3">
      <c r="A15" s="18" t="s">
        <v>0</v>
      </c>
      <c r="B15" t="s">
        <v>204</v>
      </c>
    </row>
    <row r="17" spans="1:7" x14ac:dyDescent="0.3">
      <c r="A17" s="18" t="s">
        <v>206</v>
      </c>
      <c r="B17" s="18" t="s">
        <v>205</v>
      </c>
    </row>
    <row r="18" spans="1:7" x14ac:dyDescent="0.3">
      <c r="A18" s="18" t="s">
        <v>202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203</v>
      </c>
    </row>
    <row r="19" spans="1:7" x14ac:dyDescent="0.3">
      <c r="A19" s="19" t="s">
        <v>91</v>
      </c>
      <c r="B19" s="20">
        <v>290000</v>
      </c>
      <c r="C19" s="20" t="s">
        <v>207</v>
      </c>
      <c r="D19" s="20" t="s">
        <v>207</v>
      </c>
      <c r="E19" s="20" t="s">
        <v>207</v>
      </c>
      <c r="F19" s="20" t="s">
        <v>207</v>
      </c>
      <c r="G19" s="20">
        <v>290000</v>
      </c>
    </row>
    <row r="20" spans="1:7" x14ac:dyDescent="0.3">
      <c r="A20" s="19" t="s">
        <v>15</v>
      </c>
      <c r="B20" s="20" t="s">
        <v>207</v>
      </c>
      <c r="C20" s="20" t="s">
        <v>207</v>
      </c>
      <c r="D20" s="20">
        <v>595000</v>
      </c>
      <c r="E20" s="20" t="s">
        <v>207</v>
      </c>
      <c r="F20" s="20" t="s">
        <v>207</v>
      </c>
      <c r="G20" s="20">
        <v>595000</v>
      </c>
    </row>
    <row r="21" spans="1:7" x14ac:dyDescent="0.3">
      <c r="A21" s="19" t="s">
        <v>7</v>
      </c>
      <c r="B21" s="20" t="s">
        <v>207</v>
      </c>
      <c r="C21" s="20">
        <v>480000</v>
      </c>
      <c r="D21" s="20" t="s">
        <v>207</v>
      </c>
      <c r="E21" s="20" t="s">
        <v>207</v>
      </c>
      <c r="F21" s="20" t="s">
        <v>207</v>
      </c>
      <c r="G21" s="20">
        <v>480000</v>
      </c>
    </row>
    <row r="22" spans="1:7" x14ac:dyDescent="0.3">
      <c r="A22" s="19" t="s">
        <v>5</v>
      </c>
      <c r="B22" s="20">
        <v>305000</v>
      </c>
      <c r="C22" s="20" t="s">
        <v>207</v>
      </c>
      <c r="D22" s="20" t="s">
        <v>207</v>
      </c>
      <c r="E22" s="20" t="s">
        <v>207</v>
      </c>
      <c r="F22" s="20" t="s">
        <v>207</v>
      </c>
      <c r="G22" s="20">
        <v>305000</v>
      </c>
    </row>
    <row r="23" spans="1:7" x14ac:dyDescent="0.3">
      <c r="A23" s="19" t="s">
        <v>99</v>
      </c>
      <c r="B23" s="20">
        <v>325000</v>
      </c>
      <c r="C23" s="20" t="s">
        <v>207</v>
      </c>
      <c r="D23" s="20" t="s">
        <v>207</v>
      </c>
      <c r="E23" s="20" t="s">
        <v>207</v>
      </c>
      <c r="F23" s="20" t="s">
        <v>207</v>
      </c>
      <c r="G23" s="20">
        <v>325000</v>
      </c>
    </row>
    <row r="24" spans="1:7" x14ac:dyDescent="0.3">
      <c r="A24" s="19" t="s">
        <v>104</v>
      </c>
      <c r="B24" s="20" t="s">
        <v>207</v>
      </c>
      <c r="C24" s="20">
        <v>480000</v>
      </c>
      <c r="D24" s="20" t="s">
        <v>207</v>
      </c>
      <c r="E24" s="20" t="s">
        <v>207</v>
      </c>
      <c r="F24" s="20" t="s">
        <v>207</v>
      </c>
      <c r="G24" s="20">
        <v>480000</v>
      </c>
    </row>
    <row r="25" spans="1:7" x14ac:dyDescent="0.3">
      <c r="A25" s="19" t="s">
        <v>108</v>
      </c>
      <c r="B25" s="20" t="s">
        <v>207</v>
      </c>
      <c r="C25" s="20" t="s">
        <v>207</v>
      </c>
      <c r="D25" s="20" t="s">
        <v>207</v>
      </c>
      <c r="E25" s="20">
        <v>730000</v>
      </c>
      <c r="F25" s="20" t="s">
        <v>207</v>
      </c>
      <c r="G25" s="20">
        <v>730000</v>
      </c>
    </row>
    <row r="26" spans="1:7" x14ac:dyDescent="0.3">
      <c r="A26" s="19" t="s">
        <v>101</v>
      </c>
      <c r="B26" s="20" t="s">
        <v>207</v>
      </c>
      <c r="C26" s="20" t="s">
        <v>207</v>
      </c>
      <c r="D26" s="20" t="s">
        <v>207</v>
      </c>
      <c r="E26" s="20" t="s">
        <v>207</v>
      </c>
      <c r="F26" s="20">
        <v>1000000</v>
      </c>
      <c r="G26" s="20">
        <v>1000000</v>
      </c>
    </row>
    <row r="27" spans="1:7" x14ac:dyDescent="0.3">
      <c r="A27" s="19" t="s">
        <v>106</v>
      </c>
      <c r="B27" s="20" t="s">
        <v>207</v>
      </c>
      <c r="C27" s="20">
        <v>465000</v>
      </c>
      <c r="D27" s="20" t="s">
        <v>207</v>
      </c>
      <c r="E27" s="20" t="s">
        <v>207</v>
      </c>
      <c r="F27" s="20" t="s">
        <v>207</v>
      </c>
      <c r="G27" s="20">
        <v>465000</v>
      </c>
    </row>
    <row r="28" spans="1:7" x14ac:dyDescent="0.3">
      <c r="A28" s="19" t="s">
        <v>203</v>
      </c>
      <c r="B28" s="20">
        <v>325000</v>
      </c>
      <c r="C28" s="20">
        <v>480000</v>
      </c>
      <c r="D28" s="20">
        <v>595000</v>
      </c>
      <c r="E28" s="20">
        <v>730000</v>
      </c>
      <c r="F28" s="20">
        <v>1000000</v>
      </c>
      <c r="G28" s="20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activeCell="F3" sqref="F3:G8"/>
    </sheetView>
  </sheetViews>
  <sheetFormatPr defaultRowHeight="16.5" x14ac:dyDescent="0.3"/>
  <sheetData>
    <row r="1" spans="1:7" x14ac:dyDescent="0.3">
      <c r="A1" s="17" t="s">
        <v>63</v>
      </c>
      <c r="B1" s="17"/>
      <c r="C1" s="17"/>
      <c r="D1" s="17"/>
      <c r="F1" s="4" t="s">
        <v>110</v>
      </c>
    </row>
    <row r="2" spans="1:7" x14ac:dyDescent="0.3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3">
      <c r="A3" s="5" t="s">
        <v>71</v>
      </c>
      <c r="B3" s="6">
        <v>2850</v>
      </c>
      <c r="C3" s="6">
        <v>2000</v>
      </c>
      <c r="D3" s="8">
        <f>C3/B3</f>
        <v>0.70175438596491224</v>
      </c>
      <c r="F3" s="21"/>
      <c r="G3" s="9">
        <f>C4/B4</f>
        <v>0.41632653061224489</v>
      </c>
    </row>
    <row r="4" spans="1:7" x14ac:dyDescent="0.3">
      <c r="A4" s="5" t="s">
        <v>73</v>
      </c>
      <c r="B4" s="6">
        <v>2450</v>
      </c>
      <c r="C4" s="6">
        <v>1020</v>
      </c>
      <c r="D4" s="8">
        <f t="shared" ref="D4:D8" si="0">C4/B4</f>
        <v>0.41632653061224489</v>
      </c>
      <c r="F4" s="6">
        <v>1000</v>
      </c>
      <c r="G4" s="9">
        <f t="dataTable" ref="G4:G8" dt2D="0" dtr="0" r1="C4"/>
        <v>0.40816326530612246</v>
      </c>
    </row>
    <row r="5" spans="1:7" x14ac:dyDescent="0.3">
      <c r="A5" s="5" t="s">
        <v>76</v>
      </c>
      <c r="B5" s="6">
        <v>3128</v>
      </c>
      <c r="C5" s="6">
        <v>2500</v>
      </c>
      <c r="D5" s="8">
        <f t="shared" si="0"/>
        <v>0.79923273657289007</v>
      </c>
      <c r="F5" s="6">
        <v>1200</v>
      </c>
      <c r="G5" s="9">
        <v>0.48979591836734693</v>
      </c>
    </row>
    <row r="6" spans="1:7" x14ac:dyDescent="0.3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>
        <v>0.5714285714285714</v>
      </c>
    </row>
    <row r="7" spans="1:7" x14ac:dyDescent="0.3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>
        <v>0.65306122448979587</v>
      </c>
    </row>
    <row r="8" spans="1:7" x14ac:dyDescent="0.3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>
        <v>0.73469387755102045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activeCell="L21" sqref="L21"/>
    </sheetView>
  </sheetViews>
  <sheetFormatPr defaultRowHeight="16.5" x14ac:dyDescent="0.3"/>
  <sheetData>
    <row r="1" spans="1:5" ht="20.25" x14ac:dyDescent="0.3">
      <c r="A1" s="12" t="s">
        <v>119</v>
      </c>
      <c r="B1" s="12"/>
      <c r="C1" s="12"/>
      <c r="D1" s="12"/>
      <c r="E1" s="12"/>
    </row>
    <row r="3" spans="1:5" x14ac:dyDescent="0.3">
      <c r="A3" s="5" t="s">
        <v>120</v>
      </c>
      <c r="B3" s="22" t="s">
        <v>121</v>
      </c>
      <c r="C3" s="5" t="s">
        <v>122</v>
      </c>
      <c r="D3" s="5" t="s">
        <v>123</v>
      </c>
      <c r="E3" s="5" t="s">
        <v>124</v>
      </c>
    </row>
    <row r="4" spans="1:5" x14ac:dyDescent="0.3">
      <c r="A4" s="5" t="s">
        <v>125</v>
      </c>
      <c r="B4" s="23" t="s">
        <v>126</v>
      </c>
      <c r="C4" s="6">
        <v>20400</v>
      </c>
      <c r="D4" s="6">
        <v>9600</v>
      </c>
      <c r="E4" s="6">
        <f>C4+D4</f>
        <v>30000</v>
      </c>
    </row>
    <row r="5" spans="1:5" x14ac:dyDescent="0.3">
      <c r="A5" s="5" t="s">
        <v>127</v>
      </c>
      <c r="B5" s="23" t="s">
        <v>128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3">
      <c r="A6" s="5" t="s">
        <v>129</v>
      </c>
      <c r="B6" s="23" t="s">
        <v>130</v>
      </c>
      <c r="C6" s="6">
        <v>21600</v>
      </c>
      <c r="D6" s="6">
        <v>9600</v>
      </c>
      <c r="E6" s="6">
        <f t="shared" si="0"/>
        <v>31200</v>
      </c>
    </row>
    <row r="7" spans="1:5" x14ac:dyDescent="0.3">
      <c r="A7" s="5" t="s">
        <v>131</v>
      </c>
      <c r="B7" s="23" t="s">
        <v>130</v>
      </c>
      <c r="C7" s="6">
        <v>14400</v>
      </c>
      <c r="D7" s="6">
        <v>3600</v>
      </c>
      <c r="E7" s="6">
        <f t="shared" si="0"/>
        <v>18000</v>
      </c>
    </row>
    <row r="8" spans="1:5" x14ac:dyDescent="0.3">
      <c r="A8" s="5" t="s">
        <v>132</v>
      </c>
      <c r="B8" s="23" t="s">
        <v>130</v>
      </c>
      <c r="C8" s="6">
        <v>15600</v>
      </c>
      <c r="D8" s="6">
        <v>6000</v>
      </c>
      <c r="E8" s="6">
        <f t="shared" si="0"/>
        <v>21600</v>
      </c>
    </row>
    <row r="9" spans="1:5" x14ac:dyDescent="0.3">
      <c r="A9" s="5" t="s">
        <v>133</v>
      </c>
      <c r="B9" s="23" t="s">
        <v>128</v>
      </c>
      <c r="C9" s="6">
        <v>19200</v>
      </c>
      <c r="D9" s="6">
        <v>9600</v>
      </c>
      <c r="E9" s="6">
        <f t="shared" si="0"/>
        <v>28800</v>
      </c>
    </row>
    <row r="10" spans="1:5" x14ac:dyDescent="0.3">
      <c r="A10" s="5" t="s">
        <v>134</v>
      </c>
      <c r="B10" s="23" t="s">
        <v>126</v>
      </c>
      <c r="C10" s="6">
        <v>13200</v>
      </c>
      <c r="D10" s="6">
        <v>3600</v>
      </c>
      <c r="E10" s="6">
        <f t="shared" si="0"/>
        <v>16800</v>
      </c>
    </row>
    <row r="11" spans="1:5" x14ac:dyDescent="0.3">
      <c r="A11" s="5" t="s">
        <v>135</v>
      </c>
      <c r="B11" s="23" t="s">
        <v>128</v>
      </c>
      <c r="C11" s="6">
        <v>15800</v>
      </c>
      <c r="D11" s="6">
        <v>2500</v>
      </c>
      <c r="E11" s="6">
        <f t="shared" si="0"/>
        <v>18300</v>
      </c>
    </row>
    <row r="12" spans="1:5" x14ac:dyDescent="0.3">
      <c r="A12" s="5" t="s">
        <v>136</v>
      </c>
      <c r="B12" s="23" t="s">
        <v>128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3" name="Button 2">
              <controlPr defaultSize="0" print="0" autoFill="0" autoPict="0" macro="[0]!수령액">
                <anchor moveWithCells="1" sizeWithCells="1">
                  <from>
                    <xdr:col>6</xdr:col>
                    <xdr:colOff>19050</xdr:colOff>
                    <xdr:row>5</xdr:row>
                    <xdr:rowOff>9525</xdr:rowOff>
                  </from>
                  <to>
                    <xdr:col>8</xdr:col>
                    <xdr:colOff>0</xdr:colOff>
                    <xdr:row>7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workbookViewId="0">
      <selection activeCell="I13" sqref="I13"/>
    </sheetView>
  </sheetViews>
  <sheetFormatPr defaultRowHeight="16.5" x14ac:dyDescent="0.3"/>
  <sheetData>
    <row r="1" spans="1:5" ht="20.25" x14ac:dyDescent="0.3">
      <c r="A1" s="12" t="s">
        <v>137</v>
      </c>
      <c r="B1" s="12"/>
      <c r="C1" s="12"/>
      <c r="D1" s="12"/>
      <c r="E1" s="12"/>
    </row>
    <row r="3" spans="1:5" x14ac:dyDescent="0.3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 x14ac:dyDescent="0.3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 x14ac:dyDescent="0.3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3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 x14ac:dyDescent="0.3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 x14ac:dyDescent="0.3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 x14ac:dyDescent="0.3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 x14ac:dyDescent="0.3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 x14ac:dyDescent="0.3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 x14ac:dyDescent="0.3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 x14ac:dyDescent="0.3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김정우</cp:lastModifiedBy>
  <dcterms:created xsi:type="dcterms:W3CDTF">2023-04-27T08:01:32Z</dcterms:created>
  <dcterms:modified xsi:type="dcterms:W3CDTF">2026-01-16T05:37:08Z</dcterms:modified>
</cp:coreProperties>
</file>