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 codeName="{DD97A8EA-9A9A-E61F-A557-7D5A7D7259CE}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365pohang-my.sharepoint.com/personal/202536015_office_pohang_ac_kr/Documents/바탕 화면/2025_기본서_컴활2급실기_학습자료_241127 update/04 실전모의고사/"/>
    </mc:Choice>
  </mc:AlternateContent>
  <xr:revisionPtr revIDLastSave="105" documentId="13_ncr:1_{CF22F969-CC82-4C23-B6A1-78C89B3B257C}" xr6:coauthVersionLast="47" xr6:coauthVersionMax="47" xr10:uidLastSave="{5CD2408B-52F8-41C9-8E08-BE1F3C9AB525}"/>
  <bookViews>
    <workbookView xWindow="-108" yWindow="-108" windowWidth="23256" windowHeight="13176" activeTab="7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9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'기본작업-3'!$A$3:$G$12</definedName>
    <definedName name="_xlnm.Criteria" localSheetId="2">'기본작업-3'!$A$14:$B$16</definedName>
    <definedName name="_xlnm.Extract" localSheetId="2">'기본작업-3'!$A$18:$C$18</definedName>
    <definedName name="농가인구">'기본작업-2'!$C$5:$C$14</definedName>
  </definedNames>
  <calcPr calcId="191029"/>
  <pivotCaches>
    <pivotCache cacheId="5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6" i="9" l="1"/>
  <c r="C36" i="9"/>
  <c r="G27" i="9"/>
  <c r="D17" i="9" a="1"/>
  <c r="D17" i="9" s="1"/>
  <c r="D18" i="9" a="1"/>
  <c r="D18" i="9" s="1"/>
  <c r="D19" i="9" a="1"/>
  <c r="D19" i="9" s="1"/>
  <c r="D20" i="9" a="1"/>
  <c r="D20" i="9" s="1"/>
  <c r="D21" i="9" a="1"/>
  <c r="D21" i="9" s="1"/>
  <c r="D22" i="9" a="1"/>
  <c r="D22" i="9" s="1"/>
  <c r="D23" i="9" a="1"/>
  <c r="D23" i="9" s="1"/>
  <c r="D16" i="9" a="1"/>
  <c r="D16" i="9" s="1"/>
  <c r="I4" i="9"/>
  <c r="I5" i="9"/>
  <c r="I6" i="9"/>
  <c r="I7" i="9"/>
  <c r="I8" i="9"/>
  <c r="I9" i="9"/>
  <c r="I10" i="9"/>
  <c r="I11" i="9"/>
  <c r="I12" i="9"/>
  <c r="I3" i="9"/>
  <c r="D4" i="9"/>
  <c r="D5" i="9"/>
  <c r="D6" i="9"/>
  <c r="D7" i="9"/>
  <c r="D8" i="9"/>
  <c r="D9" i="9"/>
  <c r="D10" i="9"/>
  <c r="D11" i="9"/>
  <c r="D12" i="9"/>
  <c r="D3" i="9"/>
  <c r="E5" i="7"/>
  <c r="E6" i="7"/>
  <c r="E7" i="7"/>
  <c r="E8" i="7"/>
  <c r="E9" i="7"/>
  <c r="E10" i="7"/>
  <c r="E11" i="7"/>
  <c r="E12" i="7"/>
  <c r="E4" i="7"/>
  <c r="G3" i="6"/>
  <c r="A15" i="3"/>
  <c r="D8" i="6"/>
  <c r="D7" i="6"/>
  <c r="D6" i="6"/>
  <c r="D5" i="6"/>
  <c r="D4" i="6"/>
  <c r="D3" i="6"/>
  <c r="G5" i="5" l="1"/>
  <c r="G6" i="5"/>
  <c r="G7" i="5"/>
  <c r="G8" i="5"/>
  <c r="G9" i="5"/>
  <c r="G10" i="5"/>
  <c r="G11" i="5"/>
  <c r="G12" i="5"/>
  <c r="G4" i="5"/>
  <c r="G5" i="3"/>
  <c r="G6" i="3"/>
  <c r="G7" i="3"/>
  <c r="G8" i="3"/>
  <c r="G9" i="3"/>
  <c r="G10" i="3"/>
  <c r="G11" i="3"/>
  <c r="G12" i="3"/>
  <c r="E5" i="3"/>
  <c r="E6" i="3"/>
  <c r="E7" i="3"/>
  <c r="E8" i="3"/>
  <c r="E9" i="3"/>
  <c r="E10" i="3"/>
  <c r="E11" i="3"/>
  <c r="E12" i="3"/>
  <c r="G4" i="3"/>
  <c r="E4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<sst xmlns="http://schemas.openxmlformats.org/spreadsheetml/2006/main" count="341" uniqueCount="233">
  <si>
    <t>성명</t>
  </si>
  <si>
    <t>1월 컴퓨터(PC) 판매 현황</t>
    <phoneticPr fontId="1" type="noConversion"/>
  </si>
  <si>
    <t>비고</t>
  </si>
  <si>
    <t>판매량</t>
  </si>
  <si>
    <t>경기</t>
  </si>
  <si>
    <t>대구</t>
  </si>
  <si>
    <t>인천</t>
  </si>
  <si>
    <t>부산</t>
  </si>
  <si>
    <t>[표3]</t>
  </si>
  <si>
    <t>100m 달리기 결과</t>
  </si>
  <si>
    <t>참가번호</t>
  </si>
  <si>
    <t>소속</t>
  </si>
  <si>
    <t>기록(초)</t>
  </si>
  <si>
    <t>순위</t>
  </si>
  <si>
    <t>서울</t>
  </si>
  <si>
    <t>광주</t>
  </si>
  <si>
    <t>충남</t>
  </si>
  <si>
    <t>경남</t>
  </si>
  <si>
    <t>[표4]</t>
  </si>
  <si>
    <t>직원 근무 평가</t>
  </si>
  <si>
    <t>입사일</t>
  </si>
  <si>
    <t>근무점수</t>
  </si>
  <si>
    <t>박정호</t>
  </si>
  <si>
    <t>신정희</t>
  </si>
  <si>
    <t>김용태</t>
  </si>
  <si>
    <t>김진영</t>
  </si>
  <si>
    <t>유현숙</t>
  </si>
  <si>
    <t>최정렬</t>
  </si>
  <si>
    <t>강창희</t>
  </si>
  <si>
    <t>천영주</t>
  </si>
  <si>
    <t>박인수</t>
  </si>
  <si>
    <t>[표5]</t>
  </si>
  <si>
    <t xml:space="preserve"> 전자상거래사 시험 성적 </t>
  </si>
  <si>
    <t>이름</t>
  </si>
  <si>
    <t>직업</t>
  </si>
  <si>
    <t>필기시험</t>
  </si>
  <si>
    <t>실기시험</t>
  </si>
  <si>
    <t>합격여부</t>
  </si>
  <si>
    <t>김승진</t>
  </si>
  <si>
    <t>공무원</t>
  </si>
  <si>
    <t>불합격</t>
  </si>
  <si>
    <t>이소라</t>
  </si>
  <si>
    <t>회사원</t>
  </si>
  <si>
    <t>최승엽</t>
  </si>
  <si>
    <t>군인</t>
  </si>
  <si>
    <t>합격</t>
  </si>
  <si>
    <t>이유리</t>
  </si>
  <si>
    <t>의사</t>
  </si>
  <si>
    <t>김동철</t>
  </si>
  <si>
    <t>교사</t>
  </si>
  <si>
    <t>하진호</t>
  </si>
  <si>
    <t>이미수</t>
  </si>
  <si>
    <t>박인호</t>
  </si>
  <si>
    <t>최진유</t>
  </si>
  <si>
    <t>학생</t>
  </si>
  <si>
    <t>합격한 학생의 평균</t>
  </si>
  <si>
    <t>연도</t>
  </si>
  <si>
    <t>총인구(천명)</t>
  </si>
  <si>
    <t>농가인구</t>
  </si>
  <si>
    <t>호당(농가인구:명)</t>
  </si>
  <si>
    <t>계(천명)</t>
  </si>
  <si>
    <t>구성비(%)</t>
  </si>
  <si>
    <t>증감율(%)</t>
  </si>
  <si>
    <t>판매 현황</t>
    <phoneticPr fontId="1" type="noConversion"/>
  </si>
  <si>
    <t>판매월</t>
  </si>
  <si>
    <t>품명</t>
  </si>
  <si>
    <t>전월이월</t>
  </si>
  <si>
    <t>매입량</t>
  </si>
  <si>
    <t>매입액</t>
  </si>
  <si>
    <t>매출량</t>
  </si>
  <si>
    <t>매출이익</t>
  </si>
  <si>
    <t>1월</t>
  </si>
  <si>
    <t>하이트</t>
  </si>
  <si>
    <t>2월</t>
  </si>
  <si>
    <t>카스</t>
  </si>
  <si>
    <t>라거</t>
  </si>
  <si>
    <t>3월</t>
  </si>
  <si>
    <t>바트</t>
  </si>
  <si>
    <t>진로</t>
  </si>
  <si>
    <t>백세주</t>
  </si>
  <si>
    <t>시원</t>
  </si>
  <si>
    <t>짐레트</t>
  </si>
  <si>
    <t>마주앙</t>
  </si>
  <si>
    <t>5월 출장비 지급현황</t>
    <phoneticPr fontId="1" type="noConversion"/>
  </si>
  <si>
    <t>출장지</t>
  </si>
  <si>
    <t>기간</t>
  </si>
  <si>
    <t>숙박비</t>
  </si>
  <si>
    <t>교통비</t>
  </si>
  <si>
    <t>기타비용</t>
  </si>
  <si>
    <t>총비용</t>
  </si>
  <si>
    <t>오창택</t>
  </si>
  <si>
    <t>대전</t>
  </si>
  <si>
    <t>1박2일</t>
  </si>
  <si>
    <t>강순길</t>
  </si>
  <si>
    <t>2박3일</t>
  </si>
  <si>
    <t>함학영</t>
  </si>
  <si>
    <t>홍국환</t>
  </si>
  <si>
    <t>3박4일</t>
  </si>
  <si>
    <t>정기철</t>
  </si>
  <si>
    <t>마산</t>
  </si>
  <si>
    <t>조민준</t>
  </si>
  <si>
    <t>제주</t>
  </si>
  <si>
    <t>5박6일</t>
  </si>
  <si>
    <t>강감찬</t>
  </si>
  <si>
    <t>목포</t>
  </si>
  <si>
    <t>이국철</t>
  </si>
  <si>
    <t>포항</t>
  </si>
  <si>
    <t>왕영훈</t>
  </si>
  <si>
    <t>속초</t>
  </si>
  <si>
    <t>4박5일</t>
  </si>
  <si>
    <t>2월달 판매량에 따른 판매율</t>
    <phoneticPr fontId="1" type="noConversion"/>
  </si>
  <si>
    <t>생산기간</t>
  </si>
  <si>
    <t>생산량</t>
  </si>
  <si>
    <t>판매율</t>
  </si>
  <si>
    <t>4월</t>
  </si>
  <si>
    <t>5월</t>
  </si>
  <si>
    <t>6월</t>
  </si>
  <si>
    <t>판매량</t>
    <phoneticPr fontId="1" type="noConversion"/>
  </si>
  <si>
    <t>판매율</t>
    <phoneticPr fontId="1" type="noConversion"/>
  </si>
  <si>
    <t>직원 급여 현황</t>
    <phoneticPr fontId="1" type="noConversion"/>
  </si>
  <si>
    <t>사원명</t>
  </si>
  <si>
    <t>부서명</t>
  </si>
  <si>
    <t>본봉총액</t>
  </si>
  <si>
    <t>수당</t>
  </si>
  <si>
    <t>수령액</t>
  </si>
  <si>
    <t>갈석근</t>
  </si>
  <si>
    <t>임원실</t>
  </si>
  <si>
    <t>김원택</t>
  </si>
  <si>
    <t>기술부</t>
  </si>
  <si>
    <t>목공순</t>
  </si>
  <si>
    <t>관리부</t>
  </si>
  <si>
    <t>박원점</t>
  </si>
  <si>
    <t>염옥희</t>
  </si>
  <si>
    <t>우명덕</t>
  </si>
  <si>
    <t>우산해</t>
  </si>
  <si>
    <t>최고수</t>
  </si>
  <si>
    <t>구민정</t>
  </si>
  <si>
    <t xml:space="preserve"> 중간고사  현황</t>
    <phoneticPr fontId="1" type="noConversion"/>
  </si>
  <si>
    <t>번호</t>
  </si>
  <si>
    <t>국어</t>
  </si>
  <si>
    <t>영어</t>
  </si>
  <si>
    <t>수학</t>
  </si>
  <si>
    <t>김수정</t>
  </si>
  <si>
    <t>최아름</t>
  </si>
  <si>
    <t>박진수</t>
  </si>
  <si>
    <t>이영호</t>
  </si>
  <si>
    <t>권민수</t>
  </si>
  <si>
    <t>이강호</t>
  </si>
  <si>
    <t>박동희</t>
  </si>
  <si>
    <t>서영수</t>
  </si>
  <si>
    <t>강남영</t>
  </si>
  <si>
    <t>[표2]</t>
    <phoneticPr fontId="1" type="noConversion"/>
  </si>
  <si>
    <t>사원 현황</t>
  </si>
  <si>
    <t>사원번호</t>
  </si>
  <si>
    <t>직위</t>
  </si>
  <si>
    <t>A-23</t>
  </si>
  <si>
    <t>배순용</t>
  </si>
  <si>
    <t>과장</t>
  </si>
  <si>
    <t>B-34</t>
  </si>
  <si>
    <t>이길순</t>
  </si>
  <si>
    <t>C-11</t>
  </si>
  <si>
    <t>하길주</t>
  </si>
  <si>
    <t>대리</t>
  </si>
  <si>
    <t>B-44</t>
  </si>
  <si>
    <t>이선호</t>
  </si>
  <si>
    <t>C-22</t>
  </si>
  <si>
    <t>강성수</t>
  </si>
  <si>
    <t>A-32</t>
  </si>
  <si>
    <t>김보견</t>
  </si>
  <si>
    <t>사원</t>
  </si>
  <si>
    <t>B-13</t>
  </si>
  <si>
    <t>천수만</t>
  </si>
  <si>
    <t>A-21</t>
  </si>
  <si>
    <t>이성수</t>
  </si>
  <si>
    <t>C-84</t>
    <phoneticPr fontId="1" type="noConversion"/>
  </si>
  <si>
    <t>윤희주</t>
    <phoneticPr fontId="1" type="noConversion"/>
  </si>
  <si>
    <t>대리</t>
    <phoneticPr fontId="1" type="noConversion"/>
  </si>
  <si>
    <t>A-63</t>
    <phoneticPr fontId="1" type="noConversion"/>
  </si>
  <si>
    <t>김신영</t>
    <phoneticPr fontId="1" type="noConversion"/>
  </si>
  <si>
    <t>사원</t>
    <phoneticPr fontId="1" type="noConversion"/>
  </si>
  <si>
    <t>[표1]</t>
    <phoneticPr fontId="1" type="noConversion"/>
  </si>
  <si>
    <t>제품입고현황</t>
    <phoneticPr fontId="1" type="noConversion"/>
  </si>
  <si>
    <t>제품코드</t>
    <phoneticPr fontId="1" type="noConversion"/>
  </si>
  <si>
    <t>입고일자</t>
    <phoneticPr fontId="1" type="noConversion"/>
  </si>
  <si>
    <t>입고가</t>
    <phoneticPr fontId="1" type="noConversion"/>
  </si>
  <si>
    <t>SK-1-92</t>
    <phoneticPr fontId="1" type="noConversion"/>
  </si>
  <si>
    <t>CB-3-88</t>
    <phoneticPr fontId="1" type="noConversion"/>
  </si>
  <si>
    <t>AN-9-37</t>
    <phoneticPr fontId="1" type="noConversion"/>
  </si>
  <si>
    <t>FD-5-65</t>
    <phoneticPr fontId="1" type="noConversion"/>
  </si>
  <si>
    <t>ET-8-24</t>
    <phoneticPr fontId="1" type="noConversion"/>
  </si>
  <si>
    <t>MI-7-73</t>
    <phoneticPr fontId="1" type="noConversion"/>
  </si>
  <si>
    <t>OP-4-52</t>
    <phoneticPr fontId="1" type="noConversion"/>
  </si>
  <si>
    <t>RW-6-18</t>
    <phoneticPr fontId="1" type="noConversion"/>
  </si>
  <si>
    <t>TU-2-46</t>
    <phoneticPr fontId="1" type="noConversion"/>
  </si>
  <si>
    <t>KF-3-69</t>
    <phoneticPr fontId="1" type="noConversion"/>
  </si>
  <si>
    <t>사원명</t>
    <phoneticPr fontId="1" type="noConversion"/>
  </si>
  <si>
    <t>부서명</t>
    <phoneticPr fontId="1" type="noConversion"/>
  </si>
  <si>
    <t>기획부</t>
    <phoneticPr fontId="1" type="noConversion"/>
  </si>
  <si>
    <t>생산부</t>
    <phoneticPr fontId="1" type="noConversion"/>
  </si>
  <si>
    <t>영업부</t>
    <phoneticPr fontId="1" type="noConversion"/>
  </si>
  <si>
    <t>홍보부</t>
    <phoneticPr fontId="1" type="noConversion"/>
  </si>
  <si>
    <t>근무점수가 80 이상인 비율</t>
    <phoneticPr fontId="1" type="noConversion"/>
  </si>
  <si>
    <t>年度別 농가인구 변동현황</t>
    <phoneticPr fontId="1" type="noConversion"/>
  </si>
  <si>
    <t>조건</t>
    <phoneticPr fontId="1" type="noConversion"/>
  </si>
  <si>
    <t>매입량</t>
    <phoneticPr fontId="1" type="noConversion"/>
  </si>
  <si>
    <t>&gt;=1300</t>
    <phoneticPr fontId="1" type="noConversion"/>
  </si>
  <si>
    <t>(모두)</t>
  </si>
  <si>
    <t>행 레이블</t>
  </si>
  <si>
    <t>총합계</t>
  </si>
  <si>
    <t>열 레이블</t>
  </si>
  <si>
    <t>최대 : 총비용</t>
  </si>
  <si>
    <t>#</t>
  </si>
  <si>
    <t>사원코드</t>
    <phoneticPr fontId="1" type="noConversion"/>
  </si>
  <si>
    <t>성명</t>
    <phoneticPr fontId="1" type="noConversion"/>
  </si>
  <si>
    <t>김형민</t>
    <phoneticPr fontId="1" type="noConversion"/>
  </si>
  <si>
    <t>조보람</t>
    <phoneticPr fontId="1" type="noConversion"/>
  </si>
  <si>
    <t>고신애</t>
    <phoneticPr fontId="1" type="noConversion"/>
  </si>
  <si>
    <t>이승혁</t>
    <phoneticPr fontId="1" type="noConversion"/>
  </si>
  <si>
    <t>신길자</t>
    <phoneticPr fontId="1" type="noConversion"/>
  </si>
  <si>
    <t>박수동</t>
    <phoneticPr fontId="1" type="noConversion"/>
  </si>
  <si>
    <t>A01</t>
    <phoneticPr fontId="1" type="noConversion"/>
  </si>
  <si>
    <t>B02</t>
    <phoneticPr fontId="1" type="noConversion"/>
  </si>
  <si>
    <t>C03</t>
    <phoneticPr fontId="1" type="noConversion"/>
  </si>
  <si>
    <t>A02</t>
    <phoneticPr fontId="1" type="noConversion"/>
  </si>
  <si>
    <t>C01</t>
    <phoneticPr fontId="1" type="noConversion"/>
  </si>
  <si>
    <t>C02</t>
    <phoneticPr fontId="1" type="noConversion"/>
  </si>
  <si>
    <t>P550</t>
    <phoneticPr fontId="1" type="noConversion"/>
  </si>
  <si>
    <t>P800</t>
    <phoneticPr fontId="1" type="noConversion"/>
  </si>
  <si>
    <t>총매출액</t>
    <phoneticPr fontId="1" type="noConversion"/>
  </si>
  <si>
    <t>소소팀</t>
    <phoneticPr fontId="1" type="noConversion"/>
  </si>
  <si>
    <t>영업A팀</t>
    <phoneticPr fontId="1" type="noConversion"/>
  </si>
  <si>
    <t>영업B팀</t>
    <phoneticPr fontId="1" type="noConversion"/>
  </si>
  <si>
    <t>영업C팀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</si>
</sst>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.0%"/>
    <numFmt numFmtId="177" formatCode="0.0&quot;%&quot;"/>
    <numFmt numFmtId="178" formatCode="0_ 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u val="double"/>
      <sz val="16"/>
      <color theme="1"/>
      <name val="HY견고딕"/>
      <family val="1"/>
      <charset val="129"/>
    </font>
    <font>
      <sz val="11"/>
      <color rgb="FFFFFF00"/>
      <name val="맑은 고딕"/>
      <family val="2"/>
      <charset val="129"/>
      <scheme val="minor"/>
    </font>
    <font>
      <sz val="11"/>
      <color rgb="FFFFFF00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70C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B050"/>
      </left>
      <right style="thin">
        <color rgb="FF00B050"/>
      </right>
      <top style="thin">
        <color rgb="FF00B050"/>
      </top>
      <bottom style="thin">
        <color rgb="FF00B050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0" borderId="1" xfId="1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1" fontId="0" fillId="0" borderId="4" xfId="1" applyFont="1" applyBorder="1">
      <alignment vertical="center"/>
    </xf>
    <xf numFmtId="177" fontId="0" fillId="0" borderId="4" xfId="0" applyNumberForma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178" fontId="0" fillId="0" borderId="0" xfId="0" applyNumberFormat="1">
      <alignment vertical="center"/>
    </xf>
    <xf numFmtId="0" fontId="7" fillId="4" borderId="1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학생별 점수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차트작업!$C$3</c:f>
              <c:strCache>
                <c:ptCount val="1"/>
                <c:pt idx="0">
                  <c:v>국어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차트작업!$C$4:$C$8</c:f>
              <c:numCache>
                <c:formatCode>General</c:formatCode>
                <c:ptCount val="5"/>
                <c:pt idx="0">
                  <c:v>75</c:v>
                </c:pt>
                <c:pt idx="1">
                  <c:v>79</c:v>
                </c:pt>
                <c:pt idx="2">
                  <c:v>71</c:v>
                </c:pt>
                <c:pt idx="3">
                  <c:v>80</c:v>
                </c:pt>
                <c:pt idx="4">
                  <c:v>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4C-4A94-8D14-F292B79188FB}"/>
            </c:ext>
          </c:extLst>
        </c:ser>
        <c:ser>
          <c:idx val="1"/>
          <c:order val="1"/>
          <c:tx>
            <c:strRef>
              <c:f>차트작업!$D$3</c:f>
              <c:strCache>
                <c:ptCount val="1"/>
                <c:pt idx="0">
                  <c:v>영어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차트작업!$D$4:$D$8</c:f>
              <c:numCache>
                <c:formatCode>General</c:formatCode>
                <c:ptCount val="5"/>
                <c:pt idx="0">
                  <c:v>73</c:v>
                </c:pt>
                <c:pt idx="1">
                  <c:v>71</c:v>
                </c:pt>
                <c:pt idx="2">
                  <c:v>68</c:v>
                </c:pt>
                <c:pt idx="3">
                  <c:v>82</c:v>
                </c:pt>
                <c:pt idx="4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D4C-4A94-8D14-F292B79188FB}"/>
            </c:ext>
          </c:extLst>
        </c:ser>
        <c:ser>
          <c:idx val="2"/>
          <c:order val="2"/>
          <c:tx>
            <c:strRef>
              <c:f>차트작업!$E$3</c:f>
              <c:strCache>
                <c:ptCount val="1"/>
                <c:pt idx="0">
                  <c:v>수학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차트작업!$E$4:$E$8</c:f>
              <c:numCache>
                <c:formatCode>General</c:formatCode>
                <c:ptCount val="5"/>
                <c:pt idx="0">
                  <c:v>80</c:v>
                </c:pt>
                <c:pt idx="1">
                  <c:v>70</c:v>
                </c:pt>
                <c:pt idx="2">
                  <c:v>64</c:v>
                </c:pt>
                <c:pt idx="3">
                  <c:v>78</c:v>
                </c:pt>
                <c:pt idx="4">
                  <c:v>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6C-45CA-B351-B39697F0EB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1318689791"/>
        <c:axId val="1318684511"/>
      </c:barChart>
      <c:catAx>
        <c:axId val="13186897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684511"/>
        <c:crosses val="autoZero"/>
        <c:auto val="1"/>
        <c:lblAlgn val="ctr"/>
        <c:lblOffset val="100"/>
        <c:noMultiLvlLbl val="0"/>
      </c:catAx>
      <c:valAx>
        <c:axId val="13186845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68979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rgbClr val="FFFF00"/>
        </a:solidFill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glow rad="101600">
        <a:schemeClr val="accent5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5</xdr:row>
          <xdr:rowOff>0</xdr:rowOff>
        </xdr:from>
        <xdr:to>
          <xdr:col>8</xdr:col>
          <xdr:colOff>0</xdr:colOff>
          <xdr:row>8</xdr:row>
          <xdr:rowOff>0</xdr:rowOff>
        </xdr:to>
        <xdr:sp macro="" textlink="">
          <xdr:nvSpPr>
            <xdr:cNvPr id="2049" name="Butto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수령액</a:t>
              </a:r>
            </a:p>
          </xdr:txBody>
        </xdr:sp>
        <xdr:clientData fPrintsWithSheet="0"/>
      </xdr:twoCellAnchor>
    </mc:Choice>
    <mc:Fallback/>
  </mc:AlternateContent>
  <xdr:twoCellAnchor>
    <xdr:from>
      <xdr:col>6</xdr:col>
      <xdr:colOff>0</xdr:colOff>
      <xdr:row>9</xdr:row>
      <xdr:rowOff>0</xdr:rowOff>
    </xdr:from>
    <xdr:to>
      <xdr:col>8</xdr:col>
      <xdr:colOff>0</xdr:colOff>
      <xdr:row>12</xdr:row>
      <xdr:rowOff>0</xdr:rowOff>
    </xdr:to>
    <xdr:sp macro="[0]!서식" textlink="">
      <xdr:nvSpPr>
        <xdr:cNvPr id="2" name="타원 1">
          <a:extLst>
            <a:ext uri="{FF2B5EF4-FFF2-40B4-BE49-F238E27FC236}">
              <a16:creationId xmlns:a16="http://schemas.microsoft.com/office/drawing/2014/main" id="{6438A880-1740-7F2A-44E9-34B30CDA14BA}"/>
            </a:ext>
          </a:extLst>
        </xdr:cNvPr>
        <xdr:cNvSpPr/>
      </xdr:nvSpPr>
      <xdr:spPr>
        <a:xfrm>
          <a:off x="4023360" y="2034540"/>
          <a:ext cx="1341120" cy="662940"/>
        </a:xfrm>
        <a:prstGeom prst="ellips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0</xdr:rowOff>
    </xdr:from>
    <xdr:to>
      <xdr:col>7</xdr:col>
      <xdr:colOff>0</xdr:colOff>
      <xdr:row>29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ACD10FB9-0C6C-A45B-C774-ED4229EE9A8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879.552531597219" createdVersion="8" refreshedVersion="8" minRefreshableVersion="3" recordCount="9" xr:uid="{F61E1B6D-AE48-44E0-B13E-DD5183FDB2DD}">
  <cacheSource type="worksheet">
    <worksheetSource ref="A3:G12" sheet="분석작업-1"/>
  </cacheSource>
  <cacheFields count="7">
    <cacheField name="성명" numFmtId="0">
      <sharedItems count="9">
        <s v="오창택"/>
        <s v="강순길"/>
        <s v="함학영"/>
        <s v="홍국환"/>
        <s v="정기철"/>
        <s v="조민준"/>
        <s v="강감찬"/>
        <s v="이국철"/>
        <s v="왕영훈"/>
      </sharedItems>
    </cacheField>
    <cacheField name="출장지" numFmtId="0">
      <sharedItems count="9">
        <s v="대전"/>
        <s v="부산"/>
        <s v="대구"/>
        <s v="광주"/>
        <s v="마산"/>
        <s v="제주"/>
        <s v="목포"/>
        <s v="포항"/>
        <s v="속초"/>
      </sharedItems>
    </cacheField>
    <cacheField name="기간" numFmtId="0">
      <sharedItems count="5">
        <s v="1박2일"/>
        <s v="2박3일"/>
        <s v="3박4일"/>
        <s v="5박6일"/>
        <s v="4박5일"/>
      </sharedItems>
    </cacheField>
    <cacheField name="숙박비" numFmtId="41">
      <sharedItems containsSemiMixedTypes="0" containsString="0" containsNumber="1" containsInteger="1" minValue="40000" maxValue="200000"/>
    </cacheField>
    <cacheField name="교통비" numFmtId="41">
      <sharedItems containsSemiMixedTypes="0" containsString="0" containsNumber="1" containsInteger="1" minValue="50000" maxValue="200000"/>
    </cacheField>
    <cacheField name="기타비용" numFmtId="41">
      <sharedItems containsSemiMixedTypes="0" containsString="0" containsNumber="1" containsInteger="1" minValue="200000" maxValue="600000"/>
    </cacheField>
    <cacheField name="총비용" numFmtId="41">
      <sharedItems containsSemiMixedTypes="0" containsString="0" containsNumber="1" containsInteger="1" minValue="290000" maxValue="1000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">
  <r>
    <x v="0"/>
    <x v="0"/>
    <x v="0"/>
    <n v="40000"/>
    <n v="50000"/>
    <n v="200000"/>
    <n v="290000"/>
  </r>
  <r>
    <x v="1"/>
    <x v="1"/>
    <x v="1"/>
    <n v="80000"/>
    <n v="100000"/>
    <n v="300000"/>
    <n v="480000"/>
  </r>
  <r>
    <x v="2"/>
    <x v="2"/>
    <x v="0"/>
    <n v="40000"/>
    <n v="65000"/>
    <n v="200000"/>
    <n v="305000"/>
  </r>
  <r>
    <x v="3"/>
    <x v="3"/>
    <x v="2"/>
    <n v="120000"/>
    <n v="75000"/>
    <n v="400000"/>
    <n v="595000"/>
  </r>
  <r>
    <x v="4"/>
    <x v="4"/>
    <x v="0"/>
    <n v="40000"/>
    <n v="85000"/>
    <n v="200000"/>
    <n v="325000"/>
  </r>
  <r>
    <x v="5"/>
    <x v="5"/>
    <x v="3"/>
    <n v="200000"/>
    <n v="200000"/>
    <n v="600000"/>
    <n v="1000000"/>
  </r>
  <r>
    <x v="6"/>
    <x v="6"/>
    <x v="1"/>
    <n v="80000"/>
    <n v="100000"/>
    <n v="300000"/>
    <n v="480000"/>
  </r>
  <r>
    <x v="7"/>
    <x v="7"/>
    <x v="1"/>
    <n v="80000"/>
    <n v="85000"/>
    <n v="300000"/>
    <n v="465000"/>
  </r>
  <r>
    <x v="8"/>
    <x v="8"/>
    <x v="4"/>
    <n v="160000"/>
    <n v="70000"/>
    <n v="500000"/>
    <n v="73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5FACF3B-733E-48B4-B478-995EE90E739D}" name="피벗 테이블1" cacheId="5" applyNumberFormats="0" applyBorderFormats="0" applyFontFormats="0" applyPatternFormats="0" applyAlignmentFormats="0" applyWidthHeightFormats="1" dataCaption="값" missingCaption="#" updatedVersion="8" minRefreshableVersion="3" useAutoFormatting="1" itemPrintTitles="1" createdVersion="8" indent="0" outline="1" outlineData="1" multipleFieldFilters="0">
  <location ref="A17:G28" firstHeaderRow="1" firstDataRow="2" firstDataCol="1" rowPageCount="1" colPageCount="1"/>
  <pivotFields count="7">
    <pivotField axis="axisPage" showAll="0">
      <items count="10">
        <item x="6"/>
        <item x="1"/>
        <item x="0"/>
        <item x="8"/>
        <item x="7"/>
        <item x="4"/>
        <item x="5"/>
        <item x="2"/>
        <item x="3"/>
        <item t="default"/>
      </items>
    </pivotField>
    <pivotField axis="axisRow" showAll="0">
      <items count="10">
        <item x="3"/>
        <item x="2"/>
        <item x="0"/>
        <item x="4"/>
        <item x="6"/>
        <item x="1"/>
        <item x="8"/>
        <item x="5"/>
        <item x="7"/>
        <item t="default"/>
      </items>
    </pivotField>
    <pivotField axis="axisCol" showAll="0">
      <items count="6">
        <item x="0"/>
        <item x="1"/>
        <item x="2"/>
        <item x="4"/>
        <item x="3"/>
        <item t="default"/>
      </items>
    </pivotField>
    <pivotField numFmtId="41" showAll="0"/>
    <pivotField numFmtId="41" showAll="0"/>
    <pivotField numFmtId="41" showAll="0"/>
    <pivotField dataField="1" numFmtId="41" showAll="0"/>
  </pivotFields>
  <rowFields count="1">
    <field x="1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1">
    <field x="2"/>
  </colFields>
  <colItems count="6">
    <i>
      <x/>
    </i>
    <i>
      <x v="1"/>
    </i>
    <i>
      <x v="2"/>
    </i>
    <i>
      <x v="3"/>
    </i>
    <i>
      <x v="4"/>
    </i>
    <i t="grand">
      <x/>
    </i>
  </colItems>
  <pageFields count="1">
    <pageField fld="0" hier="-1"/>
  </pageFields>
  <dataFields count="1">
    <dataField name="최대 : 총비용" fld="6" subtotal="max" baseField="1" baseItem="0" numFmtId="178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9"/>
  <sheetViews>
    <sheetView workbookViewId="0"/>
  </sheetViews>
  <sheetFormatPr defaultRowHeight="17.399999999999999" x14ac:dyDescent="0.4"/>
  <sheetData>
    <row r="1" spans="1:6" x14ac:dyDescent="0.4">
      <c r="A1" t="s">
        <v>1</v>
      </c>
    </row>
    <row r="3" spans="1:6" x14ac:dyDescent="0.4">
      <c r="A3" s="1" t="s">
        <v>212</v>
      </c>
      <c r="B3" s="1" t="s">
        <v>213</v>
      </c>
      <c r="C3" s="1" t="s">
        <v>229</v>
      </c>
      <c r="D3" s="1" t="s">
        <v>226</v>
      </c>
      <c r="E3" s="1" t="s">
        <v>227</v>
      </c>
      <c r="F3" s="1" t="s">
        <v>228</v>
      </c>
    </row>
    <row r="4" spans="1:6" x14ac:dyDescent="0.4">
      <c r="A4" s="1" t="s">
        <v>220</v>
      </c>
      <c r="B4" s="1" t="s">
        <v>214</v>
      </c>
      <c r="C4" s="1" t="s">
        <v>230</v>
      </c>
      <c r="D4" s="2">
        <v>9600</v>
      </c>
      <c r="E4" s="2">
        <v>10000</v>
      </c>
      <c r="F4" s="2">
        <v>34600</v>
      </c>
    </row>
    <row r="5" spans="1:6" x14ac:dyDescent="0.4">
      <c r="A5" s="1" t="s">
        <v>221</v>
      </c>
      <c r="B5" s="1" t="s">
        <v>215</v>
      </c>
      <c r="C5" s="1" t="s">
        <v>231</v>
      </c>
      <c r="D5" s="2">
        <v>8400</v>
      </c>
      <c r="E5" s="2">
        <v>4000</v>
      </c>
      <c r="F5" s="2">
        <v>20900</v>
      </c>
    </row>
    <row r="6" spans="1:6" x14ac:dyDescent="0.4">
      <c r="A6" s="1" t="s">
        <v>222</v>
      </c>
      <c r="B6" s="1" t="s">
        <v>216</v>
      </c>
      <c r="C6" s="1" t="s">
        <v>232</v>
      </c>
      <c r="D6" s="2">
        <v>9600</v>
      </c>
      <c r="E6" s="2">
        <v>8000</v>
      </c>
      <c r="F6" s="2">
        <v>24400</v>
      </c>
    </row>
    <row r="7" spans="1:6" x14ac:dyDescent="0.4">
      <c r="A7" s="1" t="s">
        <v>223</v>
      </c>
      <c r="B7" s="1" t="s">
        <v>217</v>
      </c>
      <c r="C7" s="1" t="s">
        <v>230</v>
      </c>
      <c r="D7" s="2">
        <v>10800</v>
      </c>
      <c r="E7" s="2">
        <v>6000</v>
      </c>
      <c r="F7" s="2">
        <v>20200</v>
      </c>
    </row>
    <row r="8" spans="1:6" x14ac:dyDescent="0.4">
      <c r="A8" s="1" t="s">
        <v>224</v>
      </c>
      <c r="B8" s="1" t="s">
        <v>218</v>
      </c>
      <c r="C8" s="1" t="s">
        <v>232</v>
      </c>
      <c r="D8" s="2">
        <v>8400</v>
      </c>
      <c r="E8" s="2">
        <v>8000</v>
      </c>
      <c r="F8" s="2">
        <v>21500</v>
      </c>
    </row>
    <row r="9" spans="1:6" x14ac:dyDescent="0.4">
      <c r="A9" s="1" t="s">
        <v>225</v>
      </c>
      <c r="B9" s="1" t="s">
        <v>219</v>
      </c>
      <c r="C9" s="1" t="s">
        <v>232</v>
      </c>
      <c r="D9" s="2">
        <v>4800</v>
      </c>
      <c r="E9" s="2">
        <v>4000</v>
      </c>
      <c r="F9" s="2">
        <v>12800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F14"/>
  <sheetViews>
    <sheetView workbookViewId="0">
      <selection sqref="A1:F1"/>
    </sheetView>
  </sheetViews>
  <sheetFormatPr defaultRowHeight="17.399999999999999" x14ac:dyDescent="0.4"/>
  <cols>
    <col min="2" max="2" width="12" bestFit="1" customWidth="1"/>
    <col min="4" max="5" width="9.296875" bestFit="1" customWidth="1"/>
    <col min="6" max="6" width="16.3984375" bestFit="1" customWidth="1"/>
  </cols>
  <sheetData>
    <row r="1" spans="1:6" ht="20.399999999999999" x14ac:dyDescent="0.4">
      <c r="A1" s="18" t="s">
        <v>202</v>
      </c>
      <c r="B1" s="18"/>
      <c r="C1" s="18"/>
      <c r="D1" s="18"/>
      <c r="E1" s="18"/>
      <c r="F1" s="18"/>
    </row>
    <row r="3" spans="1:6" x14ac:dyDescent="0.4">
      <c r="A3" s="19" t="s">
        <v>56</v>
      </c>
      <c r="B3" s="19" t="s">
        <v>57</v>
      </c>
      <c r="C3" s="19" t="s">
        <v>58</v>
      </c>
      <c r="D3" s="19"/>
      <c r="E3" s="19"/>
      <c r="F3" s="19" t="s">
        <v>59</v>
      </c>
    </row>
    <row r="4" spans="1:6" x14ac:dyDescent="0.4">
      <c r="A4" s="19"/>
      <c r="B4" s="19"/>
      <c r="C4" s="20" t="s">
        <v>60</v>
      </c>
      <c r="D4" s="20" t="s">
        <v>61</v>
      </c>
      <c r="E4" s="20" t="s">
        <v>62</v>
      </c>
      <c r="F4" s="19"/>
    </row>
    <row r="5" spans="1:6" x14ac:dyDescent="0.4">
      <c r="A5" s="21">
        <v>2014</v>
      </c>
      <c r="B5" s="22">
        <v>43268</v>
      </c>
      <c r="C5" s="22">
        <v>6068</v>
      </c>
      <c r="D5" s="23">
        <v>14.2</v>
      </c>
      <c r="E5" s="23">
        <v>-8.9</v>
      </c>
      <c r="F5" s="21">
        <v>3.56</v>
      </c>
    </row>
    <row r="6" spans="1:6" x14ac:dyDescent="0.4">
      <c r="A6" s="21">
        <v>2015</v>
      </c>
      <c r="B6" s="22">
        <v>43663</v>
      </c>
      <c r="C6" s="22">
        <v>5707</v>
      </c>
      <c r="D6" s="23">
        <v>13.1</v>
      </c>
      <c r="E6" s="23">
        <v>-5.9</v>
      </c>
      <c r="F6" s="21">
        <v>3.48</v>
      </c>
    </row>
    <row r="7" spans="1:6" x14ac:dyDescent="0.4">
      <c r="A7" s="21">
        <v>2016</v>
      </c>
      <c r="B7" s="22">
        <v>44056</v>
      </c>
      <c r="C7" s="22">
        <v>5407</v>
      </c>
      <c r="D7" s="23">
        <v>12.3</v>
      </c>
      <c r="E7" s="23">
        <v>-5.3</v>
      </c>
      <c r="F7" s="21">
        <v>3.41</v>
      </c>
    </row>
    <row r="8" spans="1:6" x14ac:dyDescent="0.4">
      <c r="A8" s="21">
        <v>2017</v>
      </c>
      <c r="B8" s="22">
        <v>44453</v>
      </c>
      <c r="C8" s="22">
        <v>5167</v>
      </c>
      <c r="D8" s="23">
        <v>11.6</v>
      </c>
      <c r="E8" s="23">
        <v>-4.4000000000000004</v>
      </c>
      <c r="F8" s="21">
        <v>3.32</v>
      </c>
    </row>
    <row r="9" spans="1:6" x14ac:dyDescent="0.4">
      <c r="A9" s="21">
        <v>2018</v>
      </c>
      <c r="B9" s="22">
        <v>45093</v>
      </c>
      <c r="C9" s="22">
        <v>4851</v>
      </c>
      <c r="D9" s="23">
        <v>10.9</v>
      </c>
      <c r="E9" s="23">
        <v>-6.1</v>
      </c>
      <c r="F9" s="21">
        <v>3.23</v>
      </c>
    </row>
    <row r="10" spans="1:6" x14ac:dyDescent="0.4">
      <c r="A10" s="21">
        <v>2019</v>
      </c>
      <c r="B10" s="22">
        <v>45545</v>
      </c>
      <c r="C10" s="22">
        <v>4692</v>
      </c>
      <c r="D10" s="23">
        <v>10.3</v>
      </c>
      <c r="E10" s="23">
        <v>-3.3</v>
      </c>
      <c r="F10" s="21">
        <v>3.17</v>
      </c>
    </row>
    <row r="11" spans="1:6" x14ac:dyDescent="0.4">
      <c r="A11" s="21">
        <v>2020</v>
      </c>
      <c r="B11" s="22">
        <v>45991</v>
      </c>
      <c r="C11" s="22">
        <v>4468</v>
      </c>
      <c r="D11" s="23">
        <v>9.6999999999999993</v>
      </c>
      <c r="E11" s="23">
        <v>-4.8</v>
      </c>
      <c r="F11" s="21">
        <v>3.12</v>
      </c>
    </row>
    <row r="12" spans="1:6" x14ac:dyDescent="0.4">
      <c r="A12" s="21">
        <v>2021</v>
      </c>
      <c r="B12" s="22">
        <v>46430</v>
      </c>
      <c r="C12" s="22">
        <v>4400</v>
      </c>
      <c r="D12" s="23">
        <v>9.5</v>
      </c>
      <c r="E12" s="23">
        <v>-1.5</v>
      </c>
      <c r="F12" s="21">
        <v>3.11</v>
      </c>
    </row>
    <row r="13" spans="1:6" x14ac:dyDescent="0.4">
      <c r="A13" s="21">
        <v>2022</v>
      </c>
      <c r="B13" s="22">
        <v>46858</v>
      </c>
      <c r="C13" s="22">
        <v>4210</v>
      </c>
      <c r="D13" s="23">
        <v>9.1999999999999993</v>
      </c>
      <c r="E13" s="23">
        <v>-4.3</v>
      </c>
      <c r="F13" s="21">
        <v>3.05</v>
      </c>
    </row>
    <row r="14" spans="1:6" x14ac:dyDescent="0.4">
      <c r="A14" s="21">
        <v>2023</v>
      </c>
      <c r="B14" s="22">
        <v>47275</v>
      </c>
      <c r="C14" s="22">
        <v>4032</v>
      </c>
      <c r="D14" s="23">
        <v>8.6999999999999993</v>
      </c>
      <c r="E14" s="23">
        <v>-4.2</v>
      </c>
      <c r="F14" s="21">
        <v>2.91</v>
      </c>
    </row>
  </sheetData>
  <mergeCells count="5">
    <mergeCell ref="A1:F1"/>
    <mergeCell ref="F3:F4"/>
    <mergeCell ref="C3:E3"/>
    <mergeCell ref="B3:B4"/>
    <mergeCell ref="A3:A4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G22"/>
  <sheetViews>
    <sheetView workbookViewId="0">
      <selection sqref="A1:G1"/>
    </sheetView>
  </sheetViews>
  <sheetFormatPr defaultRowHeight="17.399999999999999" x14ac:dyDescent="0.4"/>
  <cols>
    <col min="3" max="4" width="8.69921875" customWidth="1"/>
    <col min="5" max="5" width="10.59765625" bestFit="1" customWidth="1"/>
    <col min="6" max="6" width="8.69921875" customWidth="1"/>
    <col min="7" max="7" width="9.09765625" bestFit="1" customWidth="1"/>
  </cols>
  <sheetData>
    <row r="1" spans="1:7" ht="21" x14ac:dyDescent="0.4">
      <c r="A1" s="12" t="s">
        <v>63</v>
      </c>
      <c r="B1" s="12"/>
      <c r="C1" s="12"/>
      <c r="D1" s="12"/>
      <c r="E1" s="12"/>
      <c r="F1" s="12"/>
      <c r="G1" s="12"/>
    </row>
    <row r="3" spans="1:7" x14ac:dyDescent="0.4">
      <c r="A3" s="5" t="s">
        <v>64</v>
      </c>
      <c r="B3" s="5" t="s">
        <v>65</v>
      </c>
      <c r="C3" s="5" t="s">
        <v>66</v>
      </c>
      <c r="D3" s="5" t="s">
        <v>67</v>
      </c>
      <c r="E3" s="5" t="s">
        <v>68</v>
      </c>
      <c r="F3" s="5" t="s">
        <v>69</v>
      </c>
      <c r="G3" s="5" t="s">
        <v>70</v>
      </c>
    </row>
    <row r="4" spans="1:7" x14ac:dyDescent="0.4">
      <c r="A4" s="5" t="s">
        <v>71</v>
      </c>
      <c r="B4" s="5" t="s">
        <v>72</v>
      </c>
      <c r="C4" s="6">
        <v>150</v>
      </c>
      <c r="D4" s="6">
        <v>1200</v>
      </c>
      <c r="E4" s="6">
        <f>1300*D4</f>
        <v>1560000</v>
      </c>
      <c r="F4" s="6">
        <v>1300</v>
      </c>
      <c r="G4" s="6">
        <f>F4*500</f>
        <v>650000</v>
      </c>
    </row>
    <row r="5" spans="1:7" x14ac:dyDescent="0.4">
      <c r="A5" s="5" t="s">
        <v>73</v>
      </c>
      <c r="B5" s="5" t="s">
        <v>74</v>
      </c>
      <c r="C5" s="6">
        <v>200</v>
      </c>
      <c r="D5" s="6">
        <v>900</v>
      </c>
      <c r="E5" s="6">
        <f t="shared" ref="E5:E12" si="0">1300*D5</f>
        <v>1170000</v>
      </c>
      <c r="F5" s="6">
        <v>1000</v>
      </c>
      <c r="G5" s="6">
        <f t="shared" ref="G5:G12" si="1">F5*500</f>
        <v>500000</v>
      </c>
    </row>
    <row r="6" spans="1:7" x14ac:dyDescent="0.4">
      <c r="A6" s="5" t="s">
        <v>71</v>
      </c>
      <c r="B6" s="5" t="s">
        <v>75</v>
      </c>
      <c r="C6" s="6">
        <v>300</v>
      </c>
      <c r="D6" s="6">
        <v>800</v>
      </c>
      <c r="E6" s="6">
        <f t="shared" si="0"/>
        <v>1040000</v>
      </c>
      <c r="F6" s="6">
        <v>1000</v>
      </c>
      <c r="G6" s="6">
        <f t="shared" si="1"/>
        <v>500000</v>
      </c>
    </row>
    <row r="7" spans="1:7" x14ac:dyDescent="0.4">
      <c r="A7" s="5" t="s">
        <v>76</v>
      </c>
      <c r="B7" s="5" t="s">
        <v>77</v>
      </c>
      <c r="C7" s="6">
        <v>100</v>
      </c>
      <c r="D7" s="6">
        <v>1000</v>
      </c>
      <c r="E7" s="6">
        <f t="shared" si="0"/>
        <v>1300000</v>
      </c>
      <c r="F7" s="6">
        <v>1050</v>
      </c>
      <c r="G7" s="6">
        <f t="shared" si="1"/>
        <v>525000</v>
      </c>
    </row>
    <row r="8" spans="1:7" x14ac:dyDescent="0.4">
      <c r="A8" s="5" t="s">
        <v>73</v>
      </c>
      <c r="B8" s="5" t="s">
        <v>78</v>
      </c>
      <c r="C8" s="6">
        <v>250</v>
      </c>
      <c r="D8" s="6">
        <v>700</v>
      </c>
      <c r="E8" s="6">
        <f t="shared" si="0"/>
        <v>910000</v>
      </c>
      <c r="F8" s="6">
        <v>850</v>
      </c>
      <c r="G8" s="6">
        <f t="shared" si="1"/>
        <v>425000</v>
      </c>
    </row>
    <row r="9" spans="1:7" x14ac:dyDescent="0.4">
      <c r="A9" s="5" t="s">
        <v>76</v>
      </c>
      <c r="B9" s="5" t="s">
        <v>79</v>
      </c>
      <c r="C9" s="6">
        <v>80</v>
      </c>
      <c r="D9" s="6">
        <v>800</v>
      </c>
      <c r="E9" s="6">
        <f t="shared" si="0"/>
        <v>1040000</v>
      </c>
      <c r="F9" s="6">
        <v>700</v>
      </c>
      <c r="G9" s="6">
        <f t="shared" si="1"/>
        <v>350000</v>
      </c>
    </row>
    <row r="10" spans="1:7" x14ac:dyDescent="0.4">
      <c r="A10" s="5" t="s">
        <v>71</v>
      </c>
      <c r="B10" s="5" t="s">
        <v>80</v>
      </c>
      <c r="C10" s="6">
        <v>120</v>
      </c>
      <c r="D10" s="6">
        <v>1100</v>
      </c>
      <c r="E10" s="6">
        <f t="shared" si="0"/>
        <v>1430000</v>
      </c>
      <c r="F10" s="6">
        <v>1000</v>
      </c>
      <c r="G10" s="6">
        <f t="shared" si="1"/>
        <v>500000</v>
      </c>
    </row>
    <row r="11" spans="1:7" x14ac:dyDescent="0.4">
      <c r="A11" s="5" t="s">
        <v>73</v>
      </c>
      <c r="B11" s="5" t="s">
        <v>81</v>
      </c>
      <c r="C11" s="6">
        <v>100</v>
      </c>
      <c r="D11" s="6">
        <v>1200</v>
      </c>
      <c r="E11" s="6">
        <f t="shared" si="0"/>
        <v>1560000</v>
      </c>
      <c r="F11" s="6">
        <v>1100</v>
      </c>
      <c r="G11" s="6">
        <f t="shared" si="1"/>
        <v>550000</v>
      </c>
    </row>
    <row r="12" spans="1:7" x14ac:dyDescent="0.4">
      <c r="A12" s="5" t="s">
        <v>76</v>
      </c>
      <c r="B12" s="5" t="s">
        <v>82</v>
      </c>
      <c r="C12" s="6">
        <v>80</v>
      </c>
      <c r="D12" s="6">
        <v>1300</v>
      </c>
      <c r="E12" s="6">
        <f t="shared" si="0"/>
        <v>1690000</v>
      </c>
      <c r="F12" s="6">
        <v>1200</v>
      </c>
      <c r="G12" s="6">
        <f t="shared" si="1"/>
        <v>600000</v>
      </c>
    </row>
    <row r="14" spans="1:7" x14ac:dyDescent="0.4">
      <c r="A14" s="24" t="s">
        <v>203</v>
      </c>
      <c r="B14" s="24" t="s">
        <v>204</v>
      </c>
    </row>
    <row r="15" spans="1:7" x14ac:dyDescent="0.4">
      <c r="A15" t="b">
        <f>RIGHT(B4,1)="트"</f>
        <v>1</v>
      </c>
    </row>
    <row r="16" spans="1:7" x14ac:dyDescent="0.4">
      <c r="B16" s="24" t="s">
        <v>205</v>
      </c>
    </row>
    <row r="18" spans="1:7" x14ac:dyDescent="0.4">
      <c r="A18" s="5" t="s">
        <v>65</v>
      </c>
      <c r="B18" s="5" t="s">
        <v>67</v>
      </c>
      <c r="C18" s="5" t="s">
        <v>70</v>
      </c>
      <c r="D18" s="1"/>
      <c r="E18" s="1"/>
      <c r="F18" s="1"/>
      <c r="G18" s="1"/>
    </row>
    <row r="19" spans="1:7" x14ac:dyDescent="0.4">
      <c r="A19" s="5" t="s">
        <v>72</v>
      </c>
      <c r="B19" s="6">
        <v>1200</v>
      </c>
      <c r="C19" s="6">
        <v>650000</v>
      </c>
    </row>
    <row r="20" spans="1:7" x14ac:dyDescent="0.4">
      <c r="A20" s="5" t="s">
        <v>77</v>
      </c>
      <c r="B20" s="6">
        <v>1000</v>
      </c>
      <c r="C20" s="6">
        <v>525000</v>
      </c>
    </row>
    <row r="21" spans="1:7" x14ac:dyDescent="0.4">
      <c r="A21" s="5" t="s">
        <v>81</v>
      </c>
      <c r="B21" s="6">
        <v>1200</v>
      </c>
      <c r="C21" s="6">
        <v>550000</v>
      </c>
    </row>
    <row r="22" spans="1:7" x14ac:dyDescent="0.4">
      <c r="A22" s="5" t="s">
        <v>82</v>
      </c>
      <c r="B22" s="6">
        <v>1300</v>
      </c>
      <c r="C22" s="6">
        <v>600000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5FE3D2-2089-49CD-B6C6-07F85F0E06C2}">
  <dimension ref="A1:I36"/>
  <sheetViews>
    <sheetView workbookViewId="0"/>
  </sheetViews>
  <sheetFormatPr defaultRowHeight="17.399999999999999" x14ac:dyDescent="0.4"/>
  <cols>
    <col min="2" max="2" width="10.69921875" bestFit="1" customWidth="1"/>
    <col min="7" max="7" width="10.69921875" bestFit="1" customWidth="1"/>
  </cols>
  <sheetData>
    <row r="1" spans="1:9" x14ac:dyDescent="0.4">
      <c r="A1" s="3" t="s">
        <v>180</v>
      </c>
      <c r="B1" s="4" t="s">
        <v>181</v>
      </c>
      <c r="F1" s="3" t="s">
        <v>151</v>
      </c>
      <c r="G1" s="4" t="s">
        <v>152</v>
      </c>
    </row>
    <row r="2" spans="1:9" x14ac:dyDescent="0.4">
      <c r="A2" s="5" t="s">
        <v>182</v>
      </c>
      <c r="B2" s="5" t="s">
        <v>183</v>
      </c>
      <c r="C2" s="5" t="s">
        <v>184</v>
      </c>
      <c r="D2" s="10" t="s">
        <v>2</v>
      </c>
      <c r="F2" s="5" t="s">
        <v>153</v>
      </c>
      <c r="G2" s="5" t="s">
        <v>120</v>
      </c>
      <c r="H2" s="5" t="s">
        <v>154</v>
      </c>
      <c r="I2" s="10" t="s">
        <v>121</v>
      </c>
    </row>
    <row r="3" spans="1:9" x14ac:dyDescent="0.4">
      <c r="A3" s="5" t="s">
        <v>185</v>
      </c>
      <c r="B3" s="11">
        <v>45481</v>
      </c>
      <c r="C3" s="6">
        <v>36500</v>
      </c>
      <c r="D3" s="5" t="str">
        <f>IF( OR( MONTH(B3)=8, MONTH(B3)=10),"신제품","")</f>
        <v/>
      </c>
      <c r="F3" s="5" t="s">
        <v>155</v>
      </c>
      <c r="G3" s="5" t="s">
        <v>156</v>
      </c>
      <c r="H3" s="5" t="s">
        <v>157</v>
      </c>
      <c r="I3" s="5" t="str">
        <f>CHOOSE( RIGHT(F3,1),"총무부","관리부","영업부","생산부")</f>
        <v>영업부</v>
      </c>
    </row>
    <row r="4" spans="1:9" x14ac:dyDescent="0.4">
      <c r="A4" s="5" t="s">
        <v>186</v>
      </c>
      <c r="B4" s="11">
        <v>45515</v>
      </c>
      <c r="C4" s="6">
        <v>65200</v>
      </c>
      <c r="D4" s="5" t="str">
        <f t="shared" ref="D4:D12" si="0">IF( OR( MONTH(B4)=8, MONTH(B4)=10),"신제품","")</f>
        <v>신제품</v>
      </c>
      <c r="F4" s="5" t="s">
        <v>158</v>
      </c>
      <c r="G4" s="5" t="s">
        <v>159</v>
      </c>
      <c r="H4" s="5" t="s">
        <v>157</v>
      </c>
      <c r="I4" s="5" t="str">
        <f t="shared" ref="I4:I12" si="1">CHOOSE( RIGHT(F4,1),"총무부","관리부","영업부","생산부")</f>
        <v>생산부</v>
      </c>
    </row>
    <row r="5" spans="1:9" x14ac:dyDescent="0.4">
      <c r="A5" s="5" t="s">
        <v>187</v>
      </c>
      <c r="B5" s="11">
        <v>45528</v>
      </c>
      <c r="C5" s="6">
        <v>53600</v>
      </c>
      <c r="D5" s="5" t="str">
        <f t="shared" si="0"/>
        <v>신제품</v>
      </c>
      <c r="F5" s="5" t="s">
        <v>160</v>
      </c>
      <c r="G5" s="5" t="s">
        <v>161</v>
      </c>
      <c r="H5" s="5" t="s">
        <v>162</v>
      </c>
      <c r="I5" s="5" t="str">
        <f t="shared" si="1"/>
        <v>총무부</v>
      </c>
    </row>
    <row r="6" spans="1:9" x14ac:dyDescent="0.4">
      <c r="A6" s="5" t="s">
        <v>188</v>
      </c>
      <c r="B6" s="11">
        <v>45538</v>
      </c>
      <c r="C6" s="6">
        <v>39000</v>
      </c>
      <c r="D6" s="5" t="str">
        <f t="shared" si="0"/>
        <v/>
      </c>
      <c r="F6" s="5" t="s">
        <v>163</v>
      </c>
      <c r="G6" s="5" t="s">
        <v>164</v>
      </c>
      <c r="H6" s="5" t="s">
        <v>162</v>
      </c>
      <c r="I6" s="5" t="str">
        <f t="shared" si="1"/>
        <v>생산부</v>
      </c>
    </row>
    <row r="7" spans="1:9" x14ac:dyDescent="0.4">
      <c r="A7" s="5" t="s">
        <v>189</v>
      </c>
      <c r="B7" s="11">
        <v>45554</v>
      </c>
      <c r="C7" s="6">
        <v>62000</v>
      </c>
      <c r="D7" s="5" t="str">
        <f t="shared" si="0"/>
        <v/>
      </c>
      <c r="F7" s="5" t="s">
        <v>165</v>
      </c>
      <c r="G7" s="5" t="s">
        <v>166</v>
      </c>
      <c r="H7" s="5" t="s">
        <v>157</v>
      </c>
      <c r="I7" s="5" t="str">
        <f t="shared" si="1"/>
        <v>관리부</v>
      </c>
    </row>
    <row r="8" spans="1:9" x14ac:dyDescent="0.4">
      <c r="A8" s="5" t="s">
        <v>190</v>
      </c>
      <c r="B8" s="11">
        <v>45565</v>
      </c>
      <c r="C8" s="6">
        <v>55400</v>
      </c>
      <c r="D8" s="5" t="str">
        <f t="shared" si="0"/>
        <v/>
      </c>
      <c r="F8" s="5" t="s">
        <v>167</v>
      </c>
      <c r="G8" s="5" t="s">
        <v>168</v>
      </c>
      <c r="H8" s="5" t="s">
        <v>169</v>
      </c>
      <c r="I8" s="5" t="str">
        <f t="shared" si="1"/>
        <v>관리부</v>
      </c>
    </row>
    <row r="9" spans="1:9" x14ac:dyDescent="0.4">
      <c r="A9" s="5" t="s">
        <v>191</v>
      </c>
      <c r="B9" s="11">
        <v>45572</v>
      </c>
      <c r="C9" s="6">
        <v>72000</v>
      </c>
      <c r="D9" s="5" t="str">
        <f t="shared" si="0"/>
        <v>신제품</v>
      </c>
      <c r="F9" s="5" t="s">
        <v>170</v>
      </c>
      <c r="G9" s="5" t="s">
        <v>171</v>
      </c>
      <c r="H9" s="5" t="s">
        <v>162</v>
      </c>
      <c r="I9" s="5" t="str">
        <f t="shared" si="1"/>
        <v>영업부</v>
      </c>
    </row>
    <row r="10" spans="1:9" x14ac:dyDescent="0.4">
      <c r="A10" s="5" t="s">
        <v>192</v>
      </c>
      <c r="B10" s="11">
        <v>45591</v>
      </c>
      <c r="C10" s="6">
        <v>48600</v>
      </c>
      <c r="D10" s="5" t="str">
        <f t="shared" si="0"/>
        <v>신제품</v>
      </c>
      <c r="F10" s="5" t="s">
        <v>172</v>
      </c>
      <c r="G10" s="5" t="s">
        <v>173</v>
      </c>
      <c r="H10" s="5" t="s">
        <v>169</v>
      </c>
      <c r="I10" s="5" t="str">
        <f t="shared" si="1"/>
        <v>총무부</v>
      </c>
    </row>
    <row r="11" spans="1:9" x14ac:dyDescent="0.4">
      <c r="A11" s="5" t="s">
        <v>193</v>
      </c>
      <c r="B11" s="11">
        <v>45608</v>
      </c>
      <c r="C11" s="6">
        <v>56000</v>
      </c>
      <c r="D11" s="5" t="str">
        <f t="shared" si="0"/>
        <v/>
      </c>
      <c r="F11" s="5" t="s">
        <v>174</v>
      </c>
      <c r="G11" s="5" t="s">
        <v>175</v>
      </c>
      <c r="H11" s="5" t="s">
        <v>176</v>
      </c>
      <c r="I11" s="5" t="str">
        <f t="shared" si="1"/>
        <v>생산부</v>
      </c>
    </row>
    <row r="12" spans="1:9" x14ac:dyDescent="0.4">
      <c r="A12" s="5" t="s">
        <v>194</v>
      </c>
      <c r="B12" s="11">
        <v>45621</v>
      </c>
      <c r="C12" s="6">
        <v>47900</v>
      </c>
      <c r="D12" s="5" t="str">
        <f t="shared" si="0"/>
        <v/>
      </c>
      <c r="F12" s="5" t="s">
        <v>177</v>
      </c>
      <c r="G12" s="5" t="s">
        <v>178</v>
      </c>
      <c r="H12" s="5" t="s">
        <v>179</v>
      </c>
      <c r="I12" s="5" t="str">
        <f t="shared" si="1"/>
        <v>영업부</v>
      </c>
    </row>
    <row r="14" spans="1:9" x14ac:dyDescent="0.4">
      <c r="A14" s="3" t="s">
        <v>8</v>
      </c>
      <c r="B14" s="4" t="s">
        <v>9</v>
      </c>
      <c r="F14" s="3" t="s">
        <v>18</v>
      </c>
      <c r="G14" s="4" t="s">
        <v>19</v>
      </c>
    </row>
    <row r="15" spans="1:9" x14ac:dyDescent="0.4">
      <c r="A15" s="5" t="s">
        <v>10</v>
      </c>
      <c r="B15" s="5" t="s">
        <v>11</v>
      </c>
      <c r="C15" s="5" t="s">
        <v>12</v>
      </c>
      <c r="D15" s="10" t="s">
        <v>13</v>
      </c>
      <c r="F15" s="5" t="s">
        <v>195</v>
      </c>
      <c r="G15" s="5" t="s">
        <v>20</v>
      </c>
      <c r="H15" s="5" t="s">
        <v>196</v>
      </c>
      <c r="I15" s="5" t="s">
        <v>21</v>
      </c>
    </row>
    <row r="16" spans="1:9" x14ac:dyDescent="0.4">
      <c r="A16" s="5">
        <v>152001</v>
      </c>
      <c r="B16" s="5" t="s">
        <v>14</v>
      </c>
      <c r="C16" s="5">
        <v>12.5</v>
      </c>
      <c r="D16" s="5" t="str" cm="1">
        <f t="array" ref="D16">_xlfn.SWITCH( C16,SMALL($C$16:$C$23,1),"1위",SMALL($C$16:$C$23,2),"2위",SMALL($C$16:$C$23,3),"3위","")</f>
        <v/>
      </c>
      <c r="F16" s="5" t="s">
        <v>22</v>
      </c>
      <c r="G16" s="7">
        <v>42527</v>
      </c>
      <c r="H16" s="5" t="s">
        <v>197</v>
      </c>
      <c r="I16" s="5">
        <v>73</v>
      </c>
    </row>
    <row r="17" spans="1:9" x14ac:dyDescent="0.4">
      <c r="A17" s="5">
        <v>152002</v>
      </c>
      <c r="B17" s="5" t="s">
        <v>6</v>
      </c>
      <c r="C17" s="5">
        <v>12.4</v>
      </c>
      <c r="D17" s="5" t="str" cm="1">
        <f t="array" ref="D17">_xlfn.SWITCH( C17,SMALL($C$16:$C$23,1),"1위",SMALL($C$16:$C$23,2),"2위",SMALL($C$16:$C$23,3),"3위","")</f>
        <v/>
      </c>
      <c r="F17" s="5" t="s">
        <v>23</v>
      </c>
      <c r="G17" s="7">
        <v>43556</v>
      </c>
      <c r="H17" s="5" t="s">
        <v>197</v>
      </c>
      <c r="I17" s="5">
        <v>68</v>
      </c>
    </row>
    <row r="18" spans="1:9" x14ac:dyDescent="0.4">
      <c r="A18" s="5">
        <v>152003</v>
      </c>
      <c r="B18" s="5" t="s">
        <v>4</v>
      </c>
      <c r="C18" s="5">
        <v>12.9</v>
      </c>
      <c r="D18" s="5" t="str" cm="1">
        <f t="array" ref="D18">_xlfn.SWITCH( C18,SMALL($C$16:$C$23,1),"1위",SMALL($C$16:$C$23,2),"2위",SMALL($C$16:$C$23,3),"3위","")</f>
        <v/>
      </c>
      <c r="F18" s="5" t="s">
        <v>24</v>
      </c>
      <c r="G18" s="7">
        <v>40669</v>
      </c>
      <c r="H18" s="5" t="s">
        <v>198</v>
      </c>
      <c r="I18" s="5">
        <v>98</v>
      </c>
    </row>
    <row r="19" spans="1:9" x14ac:dyDescent="0.4">
      <c r="A19" s="5">
        <v>152004</v>
      </c>
      <c r="B19" s="5" t="s">
        <v>7</v>
      </c>
      <c r="C19" s="5">
        <v>12.5</v>
      </c>
      <c r="D19" s="5" t="str" cm="1">
        <f t="array" ref="D19">_xlfn.SWITCH( C19,SMALL($C$16:$C$23,1),"1위",SMALL($C$16:$C$23,2),"2위",SMALL($C$16:$C$23,3),"3위","")</f>
        <v/>
      </c>
      <c r="F19" s="5" t="s">
        <v>25</v>
      </c>
      <c r="G19" s="7">
        <v>40483</v>
      </c>
      <c r="H19" s="5" t="s">
        <v>198</v>
      </c>
      <c r="I19" s="5">
        <v>65</v>
      </c>
    </row>
    <row r="20" spans="1:9" x14ac:dyDescent="0.4">
      <c r="A20" s="5">
        <v>152005</v>
      </c>
      <c r="B20" s="5" t="s">
        <v>5</v>
      </c>
      <c r="C20" s="5">
        <v>11.8</v>
      </c>
      <c r="D20" s="5" t="str" cm="1">
        <f t="array" ref="D20">_xlfn.SWITCH( C20,SMALL($C$16:$C$23,1),"1위",SMALL($C$16:$C$23,2),"2위",SMALL($C$16:$C$23,3),"3위","")</f>
        <v>1위</v>
      </c>
      <c r="F20" s="5" t="s">
        <v>26</v>
      </c>
      <c r="G20" s="7">
        <v>43101</v>
      </c>
      <c r="H20" s="5" t="s">
        <v>199</v>
      </c>
      <c r="I20" s="5">
        <v>69</v>
      </c>
    </row>
    <row r="21" spans="1:9" x14ac:dyDescent="0.4">
      <c r="A21" s="5">
        <v>152006</v>
      </c>
      <c r="B21" s="5" t="s">
        <v>15</v>
      </c>
      <c r="C21" s="5">
        <v>12.3</v>
      </c>
      <c r="D21" s="5" t="str" cm="1">
        <f t="array" ref="D21">_xlfn.SWITCH( C21,SMALL($C$16:$C$23,1),"1위",SMALL($C$16:$C$23,2),"2위",SMALL($C$16:$C$23,3),"3위","")</f>
        <v>3위</v>
      </c>
      <c r="F21" s="5" t="s">
        <v>27</v>
      </c>
      <c r="G21" s="7">
        <v>38513</v>
      </c>
      <c r="H21" s="5" t="s">
        <v>199</v>
      </c>
      <c r="I21" s="5">
        <v>80</v>
      </c>
    </row>
    <row r="22" spans="1:9" x14ac:dyDescent="0.4">
      <c r="A22" s="5">
        <v>152007</v>
      </c>
      <c r="B22" s="5" t="s">
        <v>16</v>
      </c>
      <c r="C22" s="5">
        <v>12.8</v>
      </c>
      <c r="D22" s="5" t="str" cm="1">
        <f t="array" ref="D22">_xlfn.SWITCH( C22,SMALL($C$16:$C$23,1),"1위",SMALL($C$16:$C$23,2),"2위",SMALL($C$16:$C$23,3),"3위","")</f>
        <v/>
      </c>
      <c r="F22" s="5" t="s">
        <v>28</v>
      </c>
      <c r="G22" s="7">
        <v>41528</v>
      </c>
      <c r="H22" s="5" t="s">
        <v>199</v>
      </c>
      <c r="I22" s="5">
        <v>86</v>
      </c>
    </row>
    <row r="23" spans="1:9" x14ac:dyDescent="0.4">
      <c r="A23" s="5">
        <v>152008</v>
      </c>
      <c r="B23" s="5" t="s">
        <v>17</v>
      </c>
      <c r="C23" s="5">
        <v>12.1</v>
      </c>
      <c r="D23" s="5" t="str" cm="1">
        <f t="array" ref="D23">_xlfn.SWITCH( C23,SMALL($C$16:$C$23,1),"1위",SMALL($C$16:$C$23,2),"2위",SMALL($C$16:$C$23,3),"3위","")</f>
        <v>2위</v>
      </c>
      <c r="F23" s="5" t="s">
        <v>29</v>
      </c>
      <c r="G23" s="7">
        <v>40339</v>
      </c>
      <c r="H23" s="5" t="s">
        <v>200</v>
      </c>
      <c r="I23" s="5">
        <v>70</v>
      </c>
    </row>
    <row r="24" spans="1:9" x14ac:dyDescent="0.4">
      <c r="F24" s="5" t="s">
        <v>30</v>
      </c>
      <c r="G24" s="7">
        <v>39574</v>
      </c>
      <c r="H24" s="5" t="s">
        <v>200</v>
      </c>
      <c r="I24" s="5">
        <v>93</v>
      </c>
    </row>
    <row r="25" spans="1:9" x14ac:dyDescent="0.4">
      <c r="A25" s="3" t="s">
        <v>31</v>
      </c>
      <c r="B25" s="4" t="s">
        <v>32</v>
      </c>
    </row>
    <row r="26" spans="1:9" x14ac:dyDescent="0.4">
      <c r="A26" s="5" t="s">
        <v>33</v>
      </c>
      <c r="B26" s="5" t="s">
        <v>34</v>
      </c>
      <c r="C26" s="5" t="s">
        <v>35</v>
      </c>
      <c r="D26" s="5" t="s">
        <v>36</v>
      </c>
      <c r="E26" s="5" t="s">
        <v>37</v>
      </c>
      <c r="G26" s="13" t="s">
        <v>201</v>
      </c>
      <c r="H26" s="13"/>
      <c r="I26" s="13"/>
    </row>
    <row r="27" spans="1:9" x14ac:dyDescent="0.4">
      <c r="A27" s="5" t="s">
        <v>38</v>
      </c>
      <c r="B27" s="5" t="s">
        <v>39</v>
      </c>
      <c r="C27" s="5">
        <v>80</v>
      </c>
      <c r="D27" s="5">
        <v>70</v>
      </c>
      <c r="E27" s="5" t="s">
        <v>40</v>
      </c>
      <c r="G27" s="14">
        <f>COUNTIF(I16:I24,"&gt;=80") / COUNT(I16:I24)</f>
        <v>0.44444444444444442</v>
      </c>
      <c r="H27" s="14"/>
      <c r="I27" s="14"/>
    </row>
    <row r="28" spans="1:9" x14ac:dyDescent="0.4">
      <c r="A28" s="5" t="s">
        <v>41</v>
      </c>
      <c r="B28" s="5" t="s">
        <v>42</v>
      </c>
      <c r="C28" s="5">
        <v>50</v>
      </c>
      <c r="D28" s="5">
        <v>60</v>
      </c>
      <c r="E28" s="5" t="s">
        <v>40</v>
      </c>
    </row>
    <row r="29" spans="1:9" x14ac:dyDescent="0.4">
      <c r="A29" s="5" t="s">
        <v>43</v>
      </c>
      <c r="B29" s="5" t="s">
        <v>44</v>
      </c>
      <c r="C29" s="5">
        <v>70</v>
      </c>
      <c r="D29" s="5">
        <v>70</v>
      </c>
      <c r="E29" s="5" t="s">
        <v>45</v>
      </c>
    </row>
    <row r="30" spans="1:9" x14ac:dyDescent="0.4">
      <c r="A30" s="5" t="s">
        <v>46</v>
      </c>
      <c r="B30" s="5" t="s">
        <v>47</v>
      </c>
      <c r="C30" s="5">
        <v>80</v>
      </c>
      <c r="D30" s="5">
        <v>75</v>
      </c>
      <c r="E30" s="5" t="s">
        <v>45</v>
      </c>
    </row>
    <row r="31" spans="1:9" x14ac:dyDescent="0.4">
      <c r="A31" s="5" t="s">
        <v>48</v>
      </c>
      <c r="B31" s="5" t="s">
        <v>49</v>
      </c>
      <c r="C31" s="5">
        <v>50</v>
      </c>
      <c r="D31" s="5">
        <v>60</v>
      </c>
      <c r="E31" s="5" t="s">
        <v>40</v>
      </c>
    </row>
    <row r="32" spans="1:9" x14ac:dyDescent="0.4">
      <c r="A32" s="5" t="s">
        <v>50</v>
      </c>
      <c r="B32" s="5" t="s">
        <v>42</v>
      </c>
      <c r="C32" s="5">
        <v>45</v>
      </c>
      <c r="D32" s="5">
        <v>55</v>
      </c>
      <c r="E32" s="5" t="s">
        <v>40</v>
      </c>
    </row>
    <row r="33" spans="1:5" x14ac:dyDescent="0.4">
      <c r="A33" s="5" t="s">
        <v>51</v>
      </c>
      <c r="B33" s="5" t="s">
        <v>49</v>
      </c>
      <c r="C33" s="5">
        <v>85</v>
      </c>
      <c r="D33" s="5">
        <v>80</v>
      </c>
      <c r="E33" s="5" t="s">
        <v>45</v>
      </c>
    </row>
    <row r="34" spans="1:5" x14ac:dyDescent="0.4">
      <c r="A34" s="5" t="s">
        <v>52</v>
      </c>
      <c r="B34" s="5" t="s">
        <v>42</v>
      </c>
      <c r="C34" s="5">
        <v>75</v>
      </c>
      <c r="D34" s="5">
        <v>60</v>
      </c>
      <c r="E34" s="5" t="s">
        <v>40</v>
      </c>
    </row>
    <row r="35" spans="1:5" x14ac:dyDescent="0.4">
      <c r="A35" s="5" t="s">
        <v>53</v>
      </c>
      <c r="B35" s="5" t="s">
        <v>54</v>
      </c>
      <c r="C35" s="5">
        <v>70</v>
      </c>
      <c r="D35" s="5">
        <v>95</v>
      </c>
      <c r="E35" s="5" t="s">
        <v>45</v>
      </c>
    </row>
    <row r="36" spans="1:5" x14ac:dyDescent="0.4">
      <c r="A36" s="15" t="s">
        <v>55</v>
      </c>
      <c r="B36" s="16"/>
      <c r="C36" s="5">
        <f>TRUNC(SUMIF(E27:E35,"합격",C27:C35)/COUNTIF(E27:E35,"합격"))</f>
        <v>76</v>
      </c>
      <c r="D36" s="5">
        <f>TRUNC(SUMIF(E27:E35,"합격",D27:D35)/COUNTIF(E27:E35,"합격"))</f>
        <v>80</v>
      </c>
    </row>
  </sheetData>
  <mergeCells count="3">
    <mergeCell ref="G26:I26"/>
    <mergeCell ref="G27:I27"/>
    <mergeCell ref="A36:B36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G28"/>
  <sheetViews>
    <sheetView workbookViewId="0">
      <selection sqref="A1:G1"/>
    </sheetView>
  </sheetViews>
  <sheetFormatPr defaultRowHeight="17.399999999999999" x14ac:dyDescent="0.4"/>
  <cols>
    <col min="1" max="1" width="12.296875" bestFit="1" customWidth="1"/>
    <col min="2" max="2" width="11.19921875" bestFit="1" customWidth="1"/>
    <col min="3" max="5" width="8" bestFit="1" customWidth="1"/>
    <col min="6" max="7" width="9" bestFit="1" customWidth="1"/>
  </cols>
  <sheetData>
    <row r="1" spans="1:7" ht="21" x14ac:dyDescent="0.4">
      <c r="A1" s="12" t="s">
        <v>83</v>
      </c>
      <c r="B1" s="12"/>
      <c r="C1" s="12"/>
      <c r="D1" s="12"/>
      <c r="E1" s="12"/>
      <c r="F1" s="12"/>
      <c r="G1" s="12"/>
    </row>
    <row r="3" spans="1:7" x14ac:dyDescent="0.4">
      <c r="A3" s="5" t="s">
        <v>0</v>
      </c>
      <c r="B3" s="5" t="s">
        <v>84</v>
      </c>
      <c r="C3" s="5" t="s">
        <v>85</v>
      </c>
      <c r="D3" s="5" t="s">
        <v>86</v>
      </c>
      <c r="E3" s="5" t="s">
        <v>87</v>
      </c>
      <c r="F3" s="5" t="s">
        <v>88</v>
      </c>
      <c r="G3" s="5" t="s">
        <v>89</v>
      </c>
    </row>
    <row r="4" spans="1:7" x14ac:dyDescent="0.4">
      <c r="A4" s="5" t="s">
        <v>90</v>
      </c>
      <c r="B4" s="5" t="s">
        <v>91</v>
      </c>
      <c r="C4" s="5" t="s">
        <v>92</v>
      </c>
      <c r="D4" s="6">
        <v>40000</v>
      </c>
      <c r="E4" s="6">
        <v>50000</v>
      </c>
      <c r="F4" s="6">
        <v>200000</v>
      </c>
      <c r="G4" s="6">
        <f>SUM(D4:F4)</f>
        <v>290000</v>
      </c>
    </row>
    <row r="5" spans="1:7" x14ac:dyDescent="0.4">
      <c r="A5" s="5" t="s">
        <v>93</v>
      </c>
      <c r="B5" s="5" t="s">
        <v>7</v>
      </c>
      <c r="C5" s="5" t="s">
        <v>94</v>
      </c>
      <c r="D5" s="6">
        <v>80000</v>
      </c>
      <c r="E5" s="6">
        <v>100000</v>
      </c>
      <c r="F5" s="6">
        <v>300000</v>
      </c>
      <c r="G5" s="6">
        <f t="shared" ref="G5:G12" si="0">SUM(D5:F5)</f>
        <v>480000</v>
      </c>
    </row>
    <row r="6" spans="1:7" x14ac:dyDescent="0.4">
      <c r="A6" s="5" t="s">
        <v>95</v>
      </c>
      <c r="B6" s="5" t="s">
        <v>5</v>
      </c>
      <c r="C6" s="5" t="s">
        <v>92</v>
      </c>
      <c r="D6" s="6">
        <v>40000</v>
      </c>
      <c r="E6" s="6">
        <v>65000</v>
      </c>
      <c r="F6" s="6">
        <v>200000</v>
      </c>
      <c r="G6" s="6">
        <f t="shared" si="0"/>
        <v>305000</v>
      </c>
    </row>
    <row r="7" spans="1:7" x14ac:dyDescent="0.4">
      <c r="A7" s="5" t="s">
        <v>96</v>
      </c>
      <c r="B7" s="5" t="s">
        <v>15</v>
      </c>
      <c r="C7" s="5" t="s">
        <v>97</v>
      </c>
      <c r="D7" s="6">
        <v>120000</v>
      </c>
      <c r="E7" s="6">
        <v>75000</v>
      </c>
      <c r="F7" s="6">
        <v>400000</v>
      </c>
      <c r="G7" s="6">
        <f t="shared" si="0"/>
        <v>595000</v>
      </c>
    </row>
    <row r="8" spans="1:7" x14ac:dyDescent="0.4">
      <c r="A8" s="5" t="s">
        <v>98</v>
      </c>
      <c r="B8" s="5" t="s">
        <v>99</v>
      </c>
      <c r="C8" s="5" t="s">
        <v>92</v>
      </c>
      <c r="D8" s="6">
        <v>40000</v>
      </c>
      <c r="E8" s="6">
        <v>85000</v>
      </c>
      <c r="F8" s="6">
        <v>200000</v>
      </c>
      <c r="G8" s="6">
        <f t="shared" si="0"/>
        <v>325000</v>
      </c>
    </row>
    <row r="9" spans="1:7" x14ac:dyDescent="0.4">
      <c r="A9" s="5" t="s">
        <v>100</v>
      </c>
      <c r="B9" s="5" t="s">
        <v>101</v>
      </c>
      <c r="C9" s="5" t="s">
        <v>102</v>
      </c>
      <c r="D9" s="6">
        <v>200000</v>
      </c>
      <c r="E9" s="6">
        <v>200000</v>
      </c>
      <c r="F9" s="6">
        <v>600000</v>
      </c>
      <c r="G9" s="6">
        <f t="shared" si="0"/>
        <v>1000000</v>
      </c>
    </row>
    <row r="10" spans="1:7" x14ac:dyDescent="0.4">
      <c r="A10" s="5" t="s">
        <v>103</v>
      </c>
      <c r="B10" s="5" t="s">
        <v>104</v>
      </c>
      <c r="C10" s="5" t="s">
        <v>94</v>
      </c>
      <c r="D10" s="6">
        <v>80000</v>
      </c>
      <c r="E10" s="6">
        <v>100000</v>
      </c>
      <c r="F10" s="6">
        <v>300000</v>
      </c>
      <c r="G10" s="6">
        <f t="shared" si="0"/>
        <v>480000</v>
      </c>
    </row>
    <row r="11" spans="1:7" x14ac:dyDescent="0.4">
      <c r="A11" s="5" t="s">
        <v>105</v>
      </c>
      <c r="B11" s="5" t="s">
        <v>106</v>
      </c>
      <c r="C11" s="5" t="s">
        <v>94</v>
      </c>
      <c r="D11" s="6">
        <v>80000</v>
      </c>
      <c r="E11" s="6">
        <v>85000</v>
      </c>
      <c r="F11" s="6">
        <v>300000</v>
      </c>
      <c r="G11" s="6">
        <f t="shared" si="0"/>
        <v>465000</v>
      </c>
    </row>
    <row r="12" spans="1:7" x14ac:dyDescent="0.4">
      <c r="A12" s="5" t="s">
        <v>107</v>
      </c>
      <c r="B12" s="5" t="s">
        <v>108</v>
      </c>
      <c r="C12" s="5" t="s">
        <v>109</v>
      </c>
      <c r="D12" s="6">
        <v>160000</v>
      </c>
      <c r="E12" s="6">
        <v>70000</v>
      </c>
      <c r="F12" s="6">
        <v>500000</v>
      </c>
      <c r="G12" s="6">
        <f t="shared" si="0"/>
        <v>730000</v>
      </c>
    </row>
    <row r="15" spans="1:7" x14ac:dyDescent="0.4">
      <c r="A15" s="25" t="s">
        <v>0</v>
      </c>
      <c r="B15" t="s">
        <v>206</v>
      </c>
    </row>
    <row r="17" spans="1:7" x14ac:dyDescent="0.4">
      <c r="A17" s="25" t="s">
        <v>210</v>
      </c>
      <c r="B17" s="25" t="s">
        <v>209</v>
      </c>
    </row>
    <row r="18" spans="1:7" x14ac:dyDescent="0.4">
      <c r="A18" s="25" t="s">
        <v>207</v>
      </c>
      <c r="B18" t="s">
        <v>92</v>
      </c>
      <c r="C18" t="s">
        <v>94</v>
      </c>
      <c r="D18" t="s">
        <v>97</v>
      </c>
      <c r="E18" t="s">
        <v>109</v>
      </c>
      <c r="F18" t="s">
        <v>102</v>
      </c>
      <c r="G18" t="s">
        <v>208</v>
      </c>
    </row>
    <row r="19" spans="1:7" x14ac:dyDescent="0.4">
      <c r="A19" s="26" t="s">
        <v>15</v>
      </c>
      <c r="B19" s="27" t="s">
        <v>211</v>
      </c>
      <c r="C19" s="27" t="s">
        <v>211</v>
      </c>
      <c r="D19" s="27">
        <v>595000</v>
      </c>
      <c r="E19" s="27" t="s">
        <v>211</v>
      </c>
      <c r="F19" s="27" t="s">
        <v>211</v>
      </c>
      <c r="G19" s="27">
        <v>595000</v>
      </c>
    </row>
    <row r="20" spans="1:7" x14ac:dyDescent="0.4">
      <c r="A20" s="26" t="s">
        <v>5</v>
      </c>
      <c r="B20" s="27">
        <v>305000</v>
      </c>
      <c r="C20" s="27" t="s">
        <v>211</v>
      </c>
      <c r="D20" s="27" t="s">
        <v>211</v>
      </c>
      <c r="E20" s="27" t="s">
        <v>211</v>
      </c>
      <c r="F20" s="27" t="s">
        <v>211</v>
      </c>
      <c r="G20" s="27">
        <v>305000</v>
      </c>
    </row>
    <row r="21" spans="1:7" x14ac:dyDescent="0.4">
      <c r="A21" s="26" t="s">
        <v>91</v>
      </c>
      <c r="B21" s="27">
        <v>290000</v>
      </c>
      <c r="C21" s="27" t="s">
        <v>211</v>
      </c>
      <c r="D21" s="27" t="s">
        <v>211</v>
      </c>
      <c r="E21" s="27" t="s">
        <v>211</v>
      </c>
      <c r="F21" s="27" t="s">
        <v>211</v>
      </c>
      <c r="G21" s="27">
        <v>290000</v>
      </c>
    </row>
    <row r="22" spans="1:7" x14ac:dyDescent="0.4">
      <c r="A22" s="26" t="s">
        <v>99</v>
      </c>
      <c r="B22" s="27">
        <v>325000</v>
      </c>
      <c r="C22" s="27" t="s">
        <v>211</v>
      </c>
      <c r="D22" s="27" t="s">
        <v>211</v>
      </c>
      <c r="E22" s="27" t="s">
        <v>211</v>
      </c>
      <c r="F22" s="27" t="s">
        <v>211</v>
      </c>
      <c r="G22" s="27">
        <v>325000</v>
      </c>
    </row>
    <row r="23" spans="1:7" x14ac:dyDescent="0.4">
      <c r="A23" s="26" t="s">
        <v>104</v>
      </c>
      <c r="B23" s="27" t="s">
        <v>211</v>
      </c>
      <c r="C23" s="27">
        <v>480000</v>
      </c>
      <c r="D23" s="27" t="s">
        <v>211</v>
      </c>
      <c r="E23" s="27" t="s">
        <v>211</v>
      </c>
      <c r="F23" s="27" t="s">
        <v>211</v>
      </c>
      <c r="G23" s="27">
        <v>480000</v>
      </c>
    </row>
    <row r="24" spans="1:7" x14ac:dyDescent="0.4">
      <c r="A24" s="26" t="s">
        <v>7</v>
      </c>
      <c r="B24" s="27" t="s">
        <v>211</v>
      </c>
      <c r="C24" s="27">
        <v>480000</v>
      </c>
      <c r="D24" s="27" t="s">
        <v>211</v>
      </c>
      <c r="E24" s="27" t="s">
        <v>211</v>
      </c>
      <c r="F24" s="27" t="s">
        <v>211</v>
      </c>
      <c r="G24" s="27">
        <v>480000</v>
      </c>
    </row>
    <row r="25" spans="1:7" x14ac:dyDescent="0.4">
      <c r="A25" s="26" t="s">
        <v>108</v>
      </c>
      <c r="B25" s="27" t="s">
        <v>211</v>
      </c>
      <c r="C25" s="27" t="s">
        <v>211</v>
      </c>
      <c r="D25" s="27" t="s">
        <v>211</v>
      </c>
      <c r="E25" s="27">
        <v>730000</v>
      </c>
      <c r="F25" s="27" t="s">
        <v>211</v>
      </c>
      <c r="G25" s="27">
        <v>730000</v>
      </c>
    </row>
    <row r="26" spans="1:7" x14ac:dyDescent="0.4">
      <c r="A26" s="26" t="s">
        <v>101</v>
      </c>
      <c r="B26" s="27" t="s">
        <v>211</v>
      </c>
      <c r="C26" s="27" t="s">
        <v>211</v>
      </c>
      <c r="D26" s="27" t="s">
        <v>211</v>
      </c>
      <c r="E26" s="27" t="s">
        <v>211</v>
      </c>
      <c r="F26" s="27">
        <v>1000000</v>
      </c>
      <c r="G26" s="27">
        <v>1000000</v>
      </c>
    </row>
    <row r="27" spans="1:7" x14ac:dyDescent="0.4">
      <c r="A27" s="26" t="s">
        <v>106</v>
      </c>
      <c r="B27" s="27" t="s">
        <v>211</v>
      </c>
      <c r="C27" s="27">
        <v>465000</v>
      </c>
      <c r="D27" s="27" t="s">
        <v>211</v>
      </c>
      <c r="E27" s="27" t="s">
        <v>211</v>
      </c>
      <c r="F27" s="27" t="s">
        <v>211</v>
      </c>
      <c r="G27" s="27">
        <v>465000</v>
      </c>
    </row>
    <row r="28" spans="1:7" x14ac:dyDescent="0.4">
      <c r="A28" s="26" t="s">
        <v>208</v>
      </c>
      <c r="B28" s="27">
        <v>325000</v>
      </c>
      <c r="C28" s="27">
        <v>480000</v>
      </c>
      <c r="D28" s="27">
        <v>595000</v>
      </c>
      <c r="E28" s="27">
        <v>730000</v>
      </c>
      <c r="F28" s="27">
        <v>1000000</v>
      </c>
      <c r="G28" s="27">
        <v>1000000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G8"/>
  <sheetViews>
    <sheetView workbookViewId="0">
      <selection sqref="A1:D1"/>
    </sheetView>
  </sheetViews>
  <sheetFormatPr defaultRowHeight="17.399999999999999" x14ac:dyDescent="0.4"/>
  <sheetData>
    <row r="1" spans="1:7" x14ac:dyDescent="0.4">
      <c r="A1" s="17" t="s">
        <v>63</v>
      </c>
      <c r="B1" s="17"/>
      <c r="C1" s="17"/>
      <c r="D1" s="17"/>
      <c r="F1" s="4" t="s">
        <v>110</v>
      </c>
    </row>
    <row r="2" spans="1:7" x14ac:dyDescent="0.4">
      <c r="A2" s="5" t="s">
        <v>111</v>
      </c>
      <c r="B2" s="5" t="s">
        <v>112</v>
      </c>
      <c r="C2" s="5" t="s">
        <v>3</v>
      </c>
      <c r="D2" s="5" t="s">
        <v>113</v>
      </c>
      <c r="F2" s="5" t="s">
        <v>117</v>
      </c>
      <c r="G2" s="5" t="s">
        <v>118</v>
      </c>
    </row>
    <row r="3" spans="1:7" x14ac:dyDescent="0.4">
      <c r="A3" s="5" t="s">
        <v>71</v>
      </c>
      <c r="B3" s="6">
        <v>2850</v>
      </c>
      <c r="C3" s="6">
        <v>2000</v>
      </c>
      <c r="D3" s="8">
        <f>C3/B3</f>
        <v>0.70175438596491224</v>
      </c>
      <c r="F3" s="5"/>
      <c r="G3" s="9">
        <f>C4/B4</f>
        <v>0.41632653061224489</v>
      </c>
    </row>
    <row r="4" spans="1:7" x14ac:dyDescent="0.4">
      <c r="A4" s="5" t="s">
        <v>73</v>
      </c>
      <c r="B4" s="6">
        <v>2450</v>
      </c>
      <c r="C4" s="6">
        <v>1020</v>
      </c>
      <c r="D4" s="8">
        <f t="shared" ref="D4:D8" si="0">C4/B4</f>
        <v>0.41632653061224489</v>
      </c>
      <c r="F4" s="6">
        <v>1000</v>
      </c>
      <c r="G4" s="9">
        <f t="dataTable" ref="G4:G8" dt2D="0" dtr="0" r1="C4"/>
        <v>0.40816326530612246</v>
      </c>
    </row>
    <row r="5" spans="1:7" x14ac:dyDescent="0.4">
      <c r="A5" s="5" t="s">
        <v>76</v>
      </c>
      <c r="B5" s="6">
        <v>3128</v>
      </c>
      <c r="C5" s="6">
        <v>2500</v>
      </c>
      <c r="D5" s="8">
        <f t="shared" si="0"/>
        <v>0.79923273657289007</v>
      </c>
      <c r="F5" s="6">
        <v>1200</v>
      </c>
      <c r="G5" s="9">
        <v>0.48979591836734693</v>
      </c>
    </row>
    <row r="6" spans="1:7" x14ac:dyDescent="0.4">
      <c r="A6" s="5" t="s">
        <v>114</v>
      </c>
      <c r="B6" s="6">
        <v>2580</v>
      </c>
      <c r="C6" s="6">
        <v>2300</v>
      </c>
      <c r="D6" s="8">
        <f t="shared" si="0"/>
        <v>0.89147286821705429</v>
      </c>
      <c r="F6" s="6">
        <v>1400</v>
      </c>
      <c r="G6" s="9">
        <v>0.5714285714285714</v>
      </c>
    </row>
    <row r="7" spans="1:7" x14ac:dyDescent="0.4">
      <c r="A7" s="5" t="s">
        <v>115</v>
      </c>
      <c r="B7" s="6">
        <v>1780</v>
      </c>
      <c r="C7" s="6">
        <v>1280</v>
      </c>
      <c r="D7" s="8">
        <f t="shared" si="0"/>
        <v>0.7191011235955056</v>
      </c>
      <c r="F7" s="6">
        <v>1600</v>
      </c>
      <c r="G7" s="9">
        <v>0.65306122448979587</v>
      </c>
    </row>
    <row r="8" spans="1:7" x14ac:dyDescent="0.4">
      <c r="A8" s="5" t="s">
        <v>116</v>
      </c>
      <c r="B8" s="6">
        <v>3300</v>
      </c>
      <c r="C8" s="6">
        <v>3160</v>
      </c>
      <c r="D8" s="8">
        <f t="shared" si="0"/>
        <v>0.95757575757575752</v>
      </c>
      <c r="F8" s="6">
        <v>1800</v>
      </c>
      <c r="G8" s="9">
        <v>0.73469387755102045</v>
      </c>
    </row>
  </sheetData>
  <mergeCells count="1">
    <mergeCell ref="A1:D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E12"/>
  <sheetViews>
    <sheetView workbookViewId="0">
      <selection sqref="A1:E1"/>
    </sheetView>
  </sheetViews>
  <sheetFormatPr defaultRowHeight="17.399999999999999" x14ac:dyDescent="0.4"/>
  <sheetData>
    <row r="1" spans="1:5" ht="21" x14ac:dyDescent="0.4">
      <c r="A1" s="12" t="s">
        <v>119</v>
      </c>
      <c r="B1" s="12"/>
      <c r="C1" s="12"/>
      <c r="D1" s="12"/>
      <c r="E1" s="12"/>
    </row>
    <row r="3" spans="1:5" x14ac:dyDescent="0.4">
      <c r="A3" s="5" t="s">
        <v>120</v>
      </c>
      <c r="B3" s="28" t="s">
        <v>121</v>
      </c>
      <c r="C3" s="5" t="s">
        <v>122</v>
      </c>
      <c r="D3" s="5" t="s">
        <v>123</v>
      </c>
      <c r="E3" s="5" t="s">
        <v>124</v>
      </c>
    </row>
    <row r="4" spans="1:5" x14ac:dyDescent="0.4">
      <c r="A4" s="5" t="s">
        <v>125</v>
      </c>
      <c r="B4" s="29" t="s">
        <v>126</v>
      </c>
      <c r="C4" s="6">
        <v>20400</v>
      </c>
      <c r="D4" s="6">
        <v>9600</v>
      </c>
      <c r="E4" s="6">
        <f>C4+D4</f>
        <v>30000</v>
      </c>
    </row>
    <row r="5" spans="1:5" x14ac:dyDescent="0.4">
      <c r="A5" s="5" t="s">
        <v>127</v>
      </c>
      <c r="B5" s="29" t="s">
        <v>128</v>
      </c>
      <c r="C5" s="6">
        <v>12000</v>
      </c>
      <c r="D5" s="6">
        <v>3600</v>
      </c>
      <c r="E5" s="6">
        <f t="shared" ref="E5:E12" si="0">C5+D5</f>
        <v>15600</v>
      </c>
    </row>
    <row r="6" spans="1:5" x14ac:dyDescent="0.4">
      <c r="A6" s="5" t="s">
        <v>129</v>
      </c>
      <c r="B6" s="29" t="s">
        <v>130</v>
      </c>
      <c r="C6" s="6">
        <v>21600</v>
      </c>
      <c r="D6" s="6">
        <v>9600</v>
      </c>
      <c r="E6" s="6">
        <f t="shared" si="0"/>
        <v>31200</v>
      </c>
    </row>
    <row r="7" spans="1:5" x14ac:dyDescent="0.4">
      <c r="A7" s="5" t="s">
        <v>131</v>
      </c>
      <c r="B7" s="29" t="s">
        <v>130</v>
      </c>
      <c r="C7" s="6">
        <v>14400</v>
      </c>
      <c r="D7" s="6">
        <v>3600</v>
      </c>
      <c r="E7" s="6">
        <f t="shared" si="0"/>
        <v>18000</v>
      </c>
    </row>
    <row r="8" spans="1:5" x14ac:dyDescent="0.4">
      <c r="A8" s="5" t="s">
        <v>132</v>
      </c>
      <c r="B8" s="29" t="s">
        <v>130</v>
      </c>
      <c r="C8" s="6">
        <v>15600</v>
      </c>
      <c r="D8" s="6">
        <v>6000</v>
      </c>
      <c r="E8" s="6">
        <f t="shared" si="0"/>
        <v>21600</v>
      </c>
    </row>
    <row r="9" spans="1:5" x14ac:dyDescent="0.4">
      <c r="A9" s="5" t="s">
        <v>133</v>
      </c>
      <c r="B9" s="29" t="s">
        <v>128</v>
      </c>
      <c r="C9" s="6">
        <v>19200</v>
      </c>
      <c r="D9" s="6">
        <v>9600</v>
      </c>
      <c r="E9" s="6">
        <f t="shared" si="0"/>
        <v>28800</v>
      </c>
    </row>
    <row r="10" spans="1:5" x14ac:dyDescent="0.4">
      <c r="A10" s="5" t="s">
        <v>134</v>
      </c>
      <c r="B10" s="29" t="s">
        <v>126</v>
      </c>
      <c r="C10" s="6">
        <v>13200</v>
      </c>
      <c r="D10" s="6">
        <v>3600</v>
      </c>
      <c r="E10" s="6">
        <f t="shared" si="0"/>
        <v>16800</v>
      </c>
    </row>
    <row r="11" spans="1:5" x14ac:dyDescent="0.4">
      <c r="A11" s="5" t="s">
        <v>135</v>
      </c>
      <c r="B11" s="29" t="s">
        <v>128</v>
      </c>
      <c r="C11" s="6">
        <v>15800</v>
      </c>
      <c r="D11" s="6">
        <v>2500</v>
      </c>
      <c r="E11" s="6">
        <f t="shared" si="0"/>
        <v>18300</v>
      </c>
    </row>
    <row r="12" spans="1:5" x14ac:dyDescent="0.4">
      <c r="A12" s="5" t="s">
        <v>136</v>
      </c>
      <c r="B12" s="29" t="s">
        <v>128</v>
      </c>
      <c r="C12" s="6">
        <v>25000</v>
      </c>
      <c r="D12" s="6">
        <v>5000</v>
      </c>
      <c r="E12" s="6">
        <f t="shared" si="0"/>
        <v>30000</v>
      </c>
    </row>
  </sheetData>
  <mergeCells count="1">
    <mergeCell ref="A1:E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3" name="Button 1">
              <controlPr defaultSize="0" print="0" autoFill="0" autoPict="0" macro="[0]!수령액">
                <anchor moveWithCells="1" sizeWithCells="1">
                  <from>
                    <xdr:col>6</xdr:col>
                    <xdr:colOff>0</xdr:colOff>
                    <xdr:row>5</xdr:row>
                    <xdr:rowOff>0</xdr:rowOff>
                  </from>
                  <to>
                    <xdr:col>8</xdr:col>
                    <xdr:colOff>0</xdr:colOff>
                    <xdr:row>8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13"/>
  <sheetViews>
    <sheetView tabSelected="1" workbookViewId="0">
      <selection sqref="A1:E1"/>
    </sheetView>
  </sheetViews>
  <sheetFormatPr defaultRowHeight="17.399999999999999" x14ac:dyDescent="0.4"/>
  <sheetData>
    <row r="1" spans="1:5" ht="21" x14ac:dyDescent="0.4">
      <c r="A1" s="12" t="s">
        <v>137</v>
      </c>
      <c r="B1" s="12"/>
      <c r="C1" s="12"/>
      <c r="D1" s="12"/>
      <c r="E1" s="12"/>
    </row>
    <row r="3" spans="1:5" x14ac:dyDescent="0.4">
      <c r="A3" s="5" t="s">
        <v>138</v>
      </c>
      <c r="B3" s="5" t="s">
        <v>0</v>
      </c>
      <c r="C3" s="5" t="s">
        <v>139</v>
      </c>
      <c r="D3" s="5" t="s">
        <v>140</v>
      </c>
      <c r="E3" s="5" t="s">
        <v>141</v>
      </c>
    </row>
    <row r="4" spans="1:5" x14ac:dyDescent="0.4">
      <c r="A4" s="5">
        <v>1</v>
      </c>
      <c r="B4" s="5" t="s">
        <v>142</v>
      </c>
      <c r="C4" s="5">
        <v>75</v>
      </c>
      <c r="D4" s="5">
        <v>73</v>
      </c>
      <c r="E4" s="5">
        <v>80</v>
      </c>
    </row>
    <row r="5" spans="1:5" x14ac:dyDescent="0.4">
      <c r="A5" s="5">
        <v>2</v>
      </c>
      <c r="B5" s="5" t="s">
        <v>22</v>
      </c>
      <c r="C5" s="5">
        <v>79</v>
      </c>
      <c r="D5" s="5">
        <v>71</v>
      </c>
      <c r="E5" s="5">
        <v>70</v>
      </c>
    </row>
    <row r="6" spans="1:5" x14ac:dyDescent="0.4">
      <c r="A6" s="5">
        <v>3</v>
      </c>
      <c r="B6" s="5" t="s">
        <v>143</v>
      </c>
      <c r="C6" s="5">
        <v>71</v>
      </c>
      <c r="D6" s="5">
        <v>68</v>
      </c>
      <c r="E6" s="5">
        <v>64</v>
      </c>
    </row>
    <row r="7" spans="1:5" x14ac:dyDescent="0.4">
      <c r="A7" s="5">
        <v>4</v>
      </c>
      <c r="B7" s="5" t="s">
        <v>144</v>
      </c>
      <c r="C7" s="5">
        <v>80</v>
      </c>
      <c r="D7" s="5">
        <v>82</v>
      </c>
      <c r="E7" s="5">
        <v>78</v>
      </c>
    </row>
    <row r="8" spans="1:5" x14ac:dyDescent="0.4">
      <c r="A8" s="5">
        <v>5</v>
      </c>
      <c r="B8" s="5" t="s">
        <v>145</v>
      </c>
      <c r="C8" s="5">
        <v>77</v>
      </c>
      <c r="D8" s="5">
        <v>75</v>
      </c>
      <c r="E8" s="5">
        <v>79</v>
      </c>
    </row>
    <row r="9" spans="1:5" x14ac:dyDescent="0.4">
      <c r="A9" s="5">
        <v>6</v>
      </c>
      <c r="B9" s="5" t="s">
        <v>146</v>
      </c>
      <c r="C9" s="5">
        <v>88</v>
      </c>
      <c r="D9" s="5">
        <v>83</v>
      </c>
      <c r="E9" s="5">
        <v>79</v>
      </c>
    </row>
    <row r="10" spans="1:5" x14ac:dyDescent="0.4">
      <c r="A10" s="5">
        <v>7</v>
      </c>
      <c r="B10" s="5" t="s">
        <v>147</v>
      </c>
      <c r="C10" s="5">
        <v>84</v>
      </c>
      <c r="D10" s="5">
        <v>78</v>
      </c>
      <c r="E10" s="5">
        <v>70</v>
      </c>
    </row>
    <row r="11" spans="1:5" x14ac:dyDescent="0.4">
      <c r="A11" s="5">
        <v>8</v>
      </c>
      <c r="B11" s="5" t="s">
        <v>148</v>
      </c>
      <c r="C11" s="5">
        <v>80</v>
      </c>
      <c r="D11" s="5">
        <v>94</v>
      </c>
      <c r="E11" s="5">
        <v>94</v>
      </c>
    </row>
    <row r="12" spans="1:5" x14ac:dyDescent="0.4">
      <c r="A12" s="5">
        <v>9</v>
      </c>
      <c r="B12" s="5" t="s">
        <v>149</v>
      </c>
      <c r="C12" s="5">
        <v>86</v>
      </c>
      <c r="D12" s="5">
        <v>88</v>
      </c>
      <c r="E12" s="5">
        <v>85</v>
      </c>
    </row>
    <row r="13" spans="1:5" x14ac:dyDescent="0.4">
      <c r="A13" s="5">
        <v>10</v>
      </c>
      <c r="B13" s="5" t="s">
        <v>150</v>
      </c>
      <c r="C13" s="5">
        <v>90</v>
      </c>
      <c r="D13" s="5">
        <v>80</v>
      </c>
      <c r="E13" s="5">
        <v>91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  <vt:lpstr>농가인구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이연주</cp:lastModifiedBy>
  <dcterms:created xsi:type="dcterms:W3CDTF">2023-04-27T08:01:32Z</dcterms:created>
  <dcterms:modified xsi:type="dcterms:W3CDTF">2025-08-10T04:35:49Z</dcterms:modified>
</cp:coreProperties>
</file>