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69" documentId="13_ncr:1_{B0022C4E-67D9-4CB3-B350-E485DF8B0682}" xr6:coauthVersionLast="47" xr6:coauthVersionMax="47" xr10:uidLastSave="{9066B680-9EBB-4E7B-90CF-483DB2D959AC}"/>
  <bookViews>
    <workbookView xWindow="-120" yWindow="-120" windowWidth="29040" windowHeight="157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6" l="1"/>
  <c r="E6" i="6"/>
  <c r="E7" i="6"/>
  <c r="E8" i="6"/>
  <c r="E9" i="6"/>
  <c r="E10" i="6"/>
  <c r="E4" i="6"/>
  <c r="E11" i="6" l="1"/>
  <c r="D11" i="6"/>
  <c r="K4" i="5"/>
  <c r="K5" i="5"/>
  <c r="K6" i="5"/>
  <c r="K7" i="5"/>
  <c r="K8" i="5"/>
  <c r="K3" i="5"/>
  <c r="J4" i="5"/>
  <c r="J5" i="5"/>
  <c r="J6" i="5"/>
  <c r="J7" i="5"/>
  <c r="J8" i="5"/>
  <c r="J3" i="5"/>
  <c r="E4" i="5"/>
  <c r="E5" i="5"/>
  <c r="E6" i="5"/>
  <c r="E7" i="5"/>
  <c r="E8" i="5"/>
  <c r="E3" i="5"/>
  <c r="D4" i="5"/>
  <c r="D5" i="5"/>
  <c r="D6" i="5"/>
  <c r="D7" i="5"/>
  <c r="D8" i="5"/>
  <c r="D3" i="5"/>
  <c r="D14" i="2" l="1"/>
  <c r="E14" i="2"/>
  <c r="G14" i="2"/>
  <c r="C14" i="2"/>
  <c r="D13" i="2"/>
  <c r="E13" i="2"/>
  <c r="G13" i="2"/>
  <c r="C13" i="2"/>
  <c r="I5" i="2"/>
  <c r="I6" i="2"/>
  <c r="I7" i="2"/>
  <c r="I8" i="2"/>
  <c r="I9" i="2"/>
  <c r="I10" i="2"/>
  <c r="I11" i="2"/>
  <c r="I12" i="2"/>
  <c r="I4" i="2"/>
  <c r="H5" i="2"/>
  <c r="H6" i="2"/>
  <c r="H7" i="2"/>
  <c r="H8" i="2"/>
  <c r="H9" i="2"/>
  <c r="H10" i="2"/>
  <c r="H11" i="2"/>
  <c r="H12" i="2"/>
  <c r="H4" i="2"/>
  <c r="G5" i="2"/>
  <c r="G6" i="2"/>
  <c r="G7" i="2"/>
  <c r="G8" i="2"/>
  <c r="G9" i="2"/>
  <c r="G10" i="2"/>
  <c r="G11" i="2"/>
  <c r="G12" i="2"/>
  <c r="G4" i="2"/>
  <c r="E5" i="2"/>
  <c r="E6" i="2"/>
  <c r="E7" i="2"/>
  <c r="E8" i="2"/>
  <c r="E9" i="2"/>
  <c r="E10" i="2"/>
  <c r="E11" i="2"/>
  <c r="E12" i="2"/>
  <c r="E4" i="2"/>
</calcChain>
</file>

<file path=xl/sharedStrings.xml><?xml version="1.0" encoding="utf-8"?>
<sst xmlns="http://schemas.openxmlformats.org/spreadsheetml/2006/main" count="318" uniqueCount="225">
  <si>
    <t>사원 급여 명세서</t>
    <phoneticPr fontId="1" type="noConversion"/>
  </si>
  <si>
    <t xml:space="preserve">[표1] </t>
  </si>
  <si>
    <t>관리부 자녀 현황</t>
  </si>
  <si>
    <t>번호</t>
  </si>
  <si>
    <t>생년월일</t>
  </si>
  <si>
    <t>요일</t>
  </si>
  <si>
    <t>김은소</t>
  </si>
  <si>
    <t>박오환</t>
  </si>
  <si>
    <t>남현우</t>
  </si>
  <si>
    <t>최수현</t>
  </si>
  <si>
    <t>김슬기</t>
  </si>
  <si>
    <t>서인국</t>
  </si>
  <si>
    <t>박영철</t>
  </si>
  <si>
    <t>[표2]</t>
  </si>
  <si>
    <t>입사 지원자 현황</t>
  </si>
  <si>
    <t>성명</t>
  </si>
  <si>
    <t>주민등록번호</t>
  </si>
  <si>
    <t>성별</t>
  </si>
  <si>
    <t>김정아</t>
  </si>
  <si>
    <t>951011-219****</t>
  </si>
  <si>
    <t>김현숙</t>
  </si>
  <si>
    <t>011210-418****</t>
  </si>
  <si>
    <t>박진만</t>
  </si>
  <si>
    <t>910221-118****</t>
  </si>
  <si>
    <t>신민식</t>
  </si>
  <si>
    <t>001211-302****</t>
  </si>
  <si>
    <t>이진구</t>
  </si>
  <si>
    <t>940211-114****</t>
  </si>
  <si>
    <t>임경호</t>
  </si>
  <si>
    <t>960501-127****</t>
  </si>
  <si>
    <t>최시아</t>
  </si>
  <si>
    <t>930501-127****</t>
  </si>
  <si>
    <t>[표3]</t>
  </si>
  <si>
    <t>소속</t>
  </si>
  <si>
    <t>영어</t>
  </si>
  <si>
    <t>전산</t>
  </si>
  <si>
    <t>합계</t>
  </si>
  <si>
    <t>김진국</t>
  </si>
  <si>
    <t>경리부</t>
  </si>
  <si>
    <t>박동희</t>
  </si>
  <si>
    <t>관리부</t>
  </si>
  <si>
    <t>서영수</t>
  </si>
  <si>
    <t>영업부</t>
  </si>
  <si>
    <t>강남영</t>
  </si>
  <si>
    <t>명운수</t>
  </si>
  <si>
    <t>이성철</t>
  </si>
  <si>
    <t>김소연</t>
  </si>
  <si>
    <t>최고수</t>
  </si>
  <si>
    <t>[표4]</t>
  </si>
  <si>
    <t>고객관리현황</t>
  </si>
  <si>
    <t>고객코드</t>
  </si>
  <si>
    <t>구입수량</t>
  </si>
  <si>
    <t>등급</t>
  </si>
  <si>
    <t>구입총액</t>
  </si>
  <si>
    <t>HS03</t>
  </si>
  <si>
    <t>일반</t>
  </si>
  <si>
    <t>BC02</t>
  </si>
  <si>
    <t>골드</t>
  </si>
  <si>
    <t>BS01</t>
  </si>
  <si>
    <t>실버</t>
  </si>
  <si>
    <t>CU02</t>
  </si>
  <si>
    <t>KY01</t>
  </si>
  <si>
    <t>JS02</t>
  </si>
  <si>
    <t>LU03</t>
  </si>
  <si>
    <t>구입빈도 높은 구입총액 합계</t>
  </si>
  <si>
    <t xml:space="preserve">[표5] </t>
  </si>
  <si>
    <t>용기별 적재 할당계획</t>
  </si>
  <si>
    <t>월</t>
  </si>
  <si>
    <t>저장 수량</t>
  </si>
  <si>
    <t>하루 사용량</t>
  </si>
  <si>
    <t>일수(나머지)</t>
  </si>
  <si>
    <t>1월</t>
  </si>
  <si>
    <t>2월</t>
  </si>
  <si>
    <t>3월</t>
  </si>
  <si>
    <t>4월</t>
  </si>
  <si>
    <t>5월</t>
  </si>
  <si>
    <t>6월</t>
  </si>
  <si>
    <t>도서 재고/구입 현황</t>
    <phoneticPr fontId="1" type="noConversion"/>
  </si>
  <si>
    <t>구분</t>
  </si>
  <si>
    <t>세분류</t>
  </si>
  <si>
    <t>전일재고</t>
  </si>
  <si>
    <t>금일판매</t>
  </si>
  <si>
    <t>금일재고</t>
  </si>
  <si>
    <t>구입원가</t>
  </si>
  <si>
    <t>총판매액</t>
  </si>
  <si>
    <t>추가구입</t>
  </si>
  <si>
    <t>판매순위</t>
  </si>
  <si>
    <t>소설</t>
  </si>
  <si>
    <t>추리</t>
  </si>
  <si>
    <t>공상과학</t>
  </si>
  <si>
    <t>역사</t>
  </si>
  <si>
    <t>사전</t>
  </si>
  <si>
    <t>국어</t>
  </si>
  <si>
    <t>영한</t>
  </si>
  <si>
    <t>영영</t>
  </si>
  <si>
    <t>수험서</t>
  </si>
  <si>
    <t>자격증</t>
  </si>
  <si>
    <t>컴퓨터</t>
  </si>
  <si>
    <t>운전</t>
  </si>
  <si>
    <t>합계</t>
    <phoneticPr fontId="1" type="noConversion"/>
  </si>
  <si>
    <t>평균</t>
  </si>
  <si>
    <t>평균</t>
    <phoneticPr fontId="1" type="noConversion"/>
  </si>
  <si>
    <t>인사명부</t>
    <phoneticPr fontId="1" type="noConversion"/>
  </si>
  <si>
    <t>부서</t>
  </si>
  <si>
    <t>경력(월)</t>
  </si>
  <si>
    <t>[표1]</t>
    <phoneticPr fontId="1" type="noConversion"/>
  </si>
  <si>
    <t>A회사 제품 분석표</t>
    <phoneticPr fontId="1" type="noConversion"/>
  </si>
  <si>
    <t>B회사 제품 분석표</t>
    <phoneticPr fontId="1" type="noConversion"/>
  </si>
  <si>
    <t>모델분류</t>
  </si>
  <si>
    <t>디자인</t>
  </si>
  <si>
    <t>성능</t>
  </si>
  <si>
    <t>총점</t>
  </si>
  <si>
    <t>AP-237</t>
  </si>
  <si>
    <t>AP-234</t>
  </si>
  <si>
    <t>AP-235</t>
  </si>
  <si>
    <t>AP-236</t>
  </si>
  <si>
    <t>AP-238</t>
  </si>
  <si>
    <t>AP-239</t>
  </si>
  <si>
    <t>제품 분석 현황</t>
    <phoneticPr fontId="1" type="noConversion"/>
  </si>
  <si>
    <t>길분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</si>
  <si>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</si>
  <si>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</si>
  <si>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</si>
  <si>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</si>
  <si>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</si>
  <si>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</si>
  <si>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</si>
  <si>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</si>
  <si>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</si>
  <si>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</si>
  <si>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</si>
  <si>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</si>
  <si>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성적 현황</t>
    <phoneticPr fontId="1" type="noConversion"/>
  </si>
  <si>
    <t>전공학과</t>
  </si>
  <si>
    <t>출석점수</t>
  </si>
  <si>
    <t>중간고사</t>
  </si>
  <si>
    <t>기말고사</t>
  </si>
  <si>
    <t>이미영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</si>
  <si>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</si>
  <si>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</si>
  <si>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</si>
  <si>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</si>
  <si>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</si>
  <si>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</si>
  <si>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</si>
  <si>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</si>
  <si>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</si>
  <si>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</si>
  <si>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</si>
  <si>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</si>
  <si>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</si>
  <si>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</si>
  <si>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</si>
  <si>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</si>
  <si>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</si>
  <si>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</si>
  <si>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</si>
  <si>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</si>
  <si>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</si>
  <si>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</si>
  <si>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</si>
  <si>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</si>
  <si>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</si>
  <si>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조건에 맞는 평균</t>
    <phoneticPr fontId="1" type="noConversion"/>
  </si>
  <si>
    <t>직원 승진시험 현황</t>
    <phoneticPr fontId="1" type="noConversion"/>
  </si>
  <si>
    <t>직위</t>
    <phoneticPr fontId="1" type="noConversion"/>
  </si>
  <si>
    <t>사원명</t>
    <phoneticPr fontId="1" type="noConversion"/>
  </si>
  <si>
    <t>사원코드</t>
    <phoneticPr fontId="1" type="noConversion"/>
  </si>
  <si>
    <t>부장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</si>
  <si>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</si>
  <si>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</si>
  <si>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</si>
  <si>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호봉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</si>
  <si>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</si>
  <si>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</si>
  <si>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</si>
  <si>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S-1293</t>
    <phoneticPr fontId="1" type="noConversion"/>
  </si>
  <si>
    <t>S-6145</t>
    <phoneticPr fontId="1" type="noConversion"/>
  </si>
  <si>
    <t>S-8824</t>
    <phoneticPr fontId="1" type="noConversion"/>
  </si>
  <si>
    <t>S-3103</t>
    <phoneticPr fontId="1" type="noConversion"/>
  </si>
  <si>
    <t>S-5536</t>
    <phoneticPr fontId="1" type="noConversion"/>
  </si>
  <si>
    <t>D-6841</t>
    <phoneticPr fontId="1" type="noConversion"/>
  </si>
  <si>
    <t>D-2048</t>
    <phoneticPr fontId="1" type="noConversion"/>
  </si>
  <si>
    <t>D-2961</t>
    <phoneticPr fontId="1" type="noConversion"/>
  </si>
  <si>
    <t>D-9523</t>
    <phoneticPr fontId="1" type="noConversion"/>
  </si>
  <si>
    <t>P-5782</t>
    <phoneticPr fontId="1" type="noConversion"/>
  </si>
  <si>
    <t>P-6200</t>
    <phoneticPr fontId="1" type="noConversion"/>
  </si>
  <si>
    <t>P-2947</t>
    <phoneticPr fontId="1" type="noConversion"/>
  </si>
  <si>
    <t>P-6241</t>
    <phoneticPr fontId="1" type="noConversion"/>
  </si>
  <si>
    <t>정보처리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</si>
  <si>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</si>
  <si>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</si>
  <si>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</si>
  <si>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안정환</t>
    <phoneticPr fontId="1" type="noConversion"/>
  </si>
  <si>
    <t>김보영</t>
    <phoneticPr fontId="1" type="noConversion"/>
  </si>
  <si>
    <t>고인자</t>
    <phoneticPr fontId="1" type="noConversion"/>
  </si>
  <si>
    <t>하연수</t>
    <phoneticPr fontId="1" type="noConversion"/>
  </si>
  <si>
    <t>유아라</t>
    <phoneticPr fontId="1" type="noConversion"/>
  </si>
  <si>
    <t>최진주</t>
    <phoneticPr fontId="1" type="noConversion"/>
  </si>
  <si>
    <t>김민서</t>
    <phoneticPr fontId="1" type="noConversion"/>
  </si>
  <si>
    <t>이영진</t>
    <phoneticPr fontId="1" type="noConversion"/>
  </si>
  <si>
    <t>조현일</t>
    <phoneticPr fontId="1" type="noConversion"/>
  </si>
  <si>
    <t>이종연</t>
    <phoneticPr fontId="1" type="noConversion"/>
  </si>
  <si>
    <t>정민기</t>
    <phoneticPr fontId="1" type="noConversion"/>
  </si>
  <si>
    <t>신성준</t>
    <phoneticPr fontId="1" type="noConversion"/>
  </si>
  <si>
    <t>윤성호</t>
    <phoneticPr fontId="1" type="noConversion"/>
  </si>
  <si>
    <t>거주지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</si>
  <si>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</si>
  <si>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</si>
  <si>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</si>
  <si>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판매량</t>
    <phoneticPr fontId="1" type="noConversion"/>
  </si>
  <si>
    <t>성과율</t>
    <phoneticPr fontId="1" type="noConversion"/>
  </si>
  <si>
    <t>지급액</t>
    <phoneticPr fontId="1" type="noConversion"/>
  </si>
  <si>
    <t>SAL-14</t>
    <phoneticPr fontId="1" type="noConversion"/>
  </si>
  <si>
    <t>PLA-23</t>
    <phoneticPr fontId="1" type="noConversion"/>
  </si>
  <si>
    <t>ACC-59</t>
    <phoneticPr fontId="1" type="noConversion"/>
  </si>
  <si>
    <t>MAT-80</t>
    <phoneticPr fontId="1" type="noConversion"/>
  </si>
  <si>
    <t>PUB-77</t>
    <phoneticPr fontId="1" type="noConversion"/>
  </si>
  <si>
    <t>MAN-05</t>
    <phoneticPr fontId="1" type="noConversion"/>
  </si>
  <si>
    <t>이상철</t>
    <phoneticPr fontId="1" type="noConversion"/>
  </si>
  <si>
    <t>조찬진</t>
    <phoneticPr fontId="1" type="noConversion"/>
  </si>
  <si>
    <t>박신호</t>
    <phoneticPr fontId="1" type="noConversion"/>
  </si>
  <si>
    <t>최노철</t>
    <phoneticPr fontId="1" type="noConversion"/>
  </si>
  <si>
    <t>신동희</t>
    <phoneticPr fontId="1" type="noConversion"/>
  </si>
  <si>
    <t>노진호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</si>
</sst>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i/>
      <sz val="16"/>
      <color theme="1"/>
      <name val="궁서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9" fillId="3" borderId="1" xfId="3" applyBorder="1" applyAlignment="1">
      <alignment horizontal="center" vertical="center"/>
    </xf>
    <xf numFmtId="0" fontId="0" fillId="0" borderId="1" xfId="0" applyBorder="1" applyAlignment="1">
      <alignment horizontal="right" vertical="center" indent="1"/>
    </xf>
    <xf numFmtId="0" fontId="9" fillId="3" borderId="8" xfId="3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0" fontId="0" fillId="0" borderId="8" xfId="0" applyBorder="1" applyAlignment="1">
      <alignment horizontal="right" vertical="center" indent="1"/>
    </xf>
    <xf numFmtId="41" fontId="0" fillId="0" borderId="10" xfId="1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9" fontId="0" fillId="0" borderId="1" xfId="0" applyNumberFormat="1" applyBorder="1" applyAlignment="1">
      <alignment vertical="center" shrinkToFit="1"/>
    </xf>
    <xf numFmtId="179" fontId="0" fillId="0" borderId="8" xfId="0" applyNumberFormat="1" applyBorder="1" applyAlignment="1">
      <alignment vertical="center" shrinkToFit="1"/>
    </xf>
    <xf numFmtId="179" fontId="0" fillId="0" borderId="10" xfId="0" applyNumberFormat="1" applyBorder="1" applyAlignment="1">
      <alignment vertical="center" shrinkToFit="1"/>
    </xf>
    <xf numFmtId="179" fontId="0" fillId="0" borderId="6" xfId="0" applyNumberFormat="1" applyBorder="1" applyAlignment="1">
      <alignment vertical="center" shrinkToFit="1"/>
    </xf>
  </cellXfs>
  <cellStyles count="4">
    <cellStyle name="강조색2" xfId="3" builtinId="33"/>
    <cellStyle name="쉼표 [0]" xfId="1" builtinId="6"/>
    <cellStyle name="표준" xfId="0" builtinId="0"/>
    <cellStyle name="표준 2" xfId="2" xr:uid="{3A8CBE27-8F0E-460F-864F-1EF1F330C83C}"/>
  </cellStyles>
  <dxfs count="2">
    <dxf>
      <font>
        <b/>
        <i val="0"/>
        <color rgb="FFFF0000"/>
      </font>
    </dxf>
    <dxf>
      <font>
        <b/>
        <i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품목별 판매금액과 미수금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(차트작업!$B$4,차트작업!$B$6:$B$8,차트작업!$B$10)</c:f>
              <c:strCache>
                <c:ptCount val="5"/>
                <c:pt idx="0">
                  <c:v>Blue</c:v>
                </c:pt>
                <c:pt idx="1">
                  <c:v>Violet100</c:v>
                </c:pt>
                <c:pt idx="2">
                  <c:v>Red334 </c:v>
                </c:pt>
                <c:pt idx="3">
                  <c:v>Yellow </c:v>
                </c:pt>
                <c:pt idx="4">
                  <c:v>Violet600</c:v>
                </c:pt>
              </c:strCache>
            </c:strRef>
          </c:cat>
          <c:val>
            <c:numRef>
              <c:f>(차트작업!$D$4,차트작업!$D$6:$D$8,차트작업!$D$10)</c:f>
              <c:numCache>
                <c:formatCode>#,##0_ </c:formatCode>
                <c:ptCount val="5"/>
                <c:pt idx="0">
                  <c:v>240000</c:v>
                </c:pt>
                <c:pt idx="1">
                  <c:v>80500</c:v>
                </c:pt>
                <c:pt idx="2">
                  <c:v>300000</c:v>
                </c:pt>
                <c:pt idx="3">
                  <c:v>150000</c:v>
                </c:pt>
                <c:pt idx="4">
                  <c:v>278250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30735"/>
        <c:axId val="7034390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(차트작업!$B$4,차트작업!$B$6:$B$8,차트작업!$B$10)</c:f>
              <c:strCache>
                <c:ptCount val="5"/>
                <c:pt idx="0">
                  <c:v>Blue</c:v>
                </c:pt>
                <c:pt idx="1">
                  <c:v>Violet100</c:v>
                </c:pt>
                <c:pt idx="2">
                  <c:v>Red334 </c:v>
                </c:pt>
                <c:pt idx="3">
                  <c:v>Yellow </c:v>
                </c:pt>
                <c:pt idx="4">
                  <c:v>Violet600</c:v>
                </c:pt>
              </c:strCache>
            </c:strRef>
          </c:cat>
          <c:val>
            <c:numRef>
              <c:f>(차트작업!$E$4,차트작업!$E$6:$E$8,차트작업!$E$10)</c:f>
              <c:numCache>
                <c:formatCode>#,##0_ </c:formatCode>
                <c:ptCount val="5"/>
                <c:pt idx="0">
                  <c:v>83720</c:v>
                </c:pt>
                <c:pt idx="1">
                  <c:v>156000</c:v>
                </c:pt>
                <c:pt idx="2">
                  <c:v>45000</c:v>
                </c:pt>
                <c:pt idx="3">
                  <c:v>12000</c:v>
                </c:pt>
                <c:pt idx="4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430735"/>
        <c:axId val="703439055"/>
      </c:lineChart>
      <c:catAx>
        <c:axId val="69943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439055"/>
        <c:crosses val="autoZero"/>
        <c:auto val="1"/>
        <c:lblAlgn val="ctr"/>
        <c:lblOffset val="100"/>
        <c:noMultiLvlLbl val="0"/>
      </c:catAx>
      <c:valAx>
        <c:axId val="7034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9430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6EEC-2E67-6B91-B201-EF0C62CB9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167</v>
      </c>
      <c r="B3" s="1" t="s">
        <v>166</v>
      </c>
      <c r="C3" s="1" t="s">
        <v>165</v>
      </c>
      <c r="D3" s="1" t="s">
        <v>210</v>
      </c>
      <c r="E3" s="1" t="s">
        <v>211</v>
      </c>
      <c r="F3" s="1" t="s">
        <v>212</v>
      </c>
    </row>
    <row r="4" spans="1:6" x14ac:dyDescent="0.3">
      <c r="A4" s="1" t="s">
        <v>213</v>
      </c>
      <c r="B4" s="1" t="s">
        <v>219</v>
      </c>
      <c r="C4" s="1" t="s">
        <v>168</v>
      </c>
      <c r="D4" s="1">
        <v>490</v>
      </c>
      <c r="E4" s="2">
        <v>0.25</v>
      </c>
      <c r="F4" s="3">
        <v>4430000</v>
      </c>
    </row>
    <row r="5" spans="1:6" x14ac:dyDescent="0.3">
      <c r="A5" s="1" t="s">
        <v>214</v>
      </c>
      <c r="B5" s="1" t="s">
        <v>220</v>
      </c>
      <c r="C5" s="1" t="s">
        <v>169</v>
      </c>
      <c r="D5" s="1">
        <v>300</v>
      </c>
      <c r="E5" s="2">
        <v>0.2</v>
      </c>
      <c r="F5" s="3">
        <v>3360000</v>
      </c>
    </row>
    <row r="6" spans="1:6" x14ac:dyDescent="0.3">
      <c r="A6" s="1" t="s">
        <v>215</v>
      </c>
      <c r="B6" s="1" t="s">
        <v>221</v>
      </c>
      <c r="C6" s="1" t="s">
        <v>170</v>
      </c>
      <c r="D6" s="1">
        <v>350</v>
      </c>
      <c r="E6" s="2">
        <v>0.2</v>
      </c>
      <c r="F6" s="3">
        <v>2880000</v>
      </c>
    </row>
    <row r="7" spans="1:6" x14ac:dyDescent="0.3">
      <c r="A7" s="1" t="s">
        <v>216</v>
      </c>
      <c r="B7" s="1" t="s">
        <v>222</v>
      </c>
      <c r="C7" s="1" t="s">
        <v>169</v>
      </c>
      <c r="D7" s="1">
        <v>350</v>
      </c>
      <c r="E7" s="2">
        <v>0.2</v>
      </c>
      <c r="F7" s="3">
        <v>3480000</v>
      </c>
    </row>
    <row r="8" spans="1:6" x14ac:dyDescent="0.3">
      <c r="A8" s="1" t="s">
        <v>217</v>
      </c>
      <c r="B8" s="1" t="s">
        <v>223</v>
      </c>
      <c r="C8" s="1" t="s">
        <v>170</v>
      </c>
      <c r="D8" s="1">
        <v>300</v>
      </c>
      <c r="E8" s="2">
        <v>0.2</v>
      </c>
      <c r="F8" s="3">
        <v>2820000</v>
      </c>
    </row>
    <row r="9" spans="1:6" x14ac:dyDescent="0.3">
      <c r="A9" s="1" t="s">
        <v>218</v>
      </c>
      <c r="B9" s="1" t="s">
        <v>224</v>
      </c>
      <c r="C9" s="1" t="s">
        <v>168</v>
      </c>
      <c r="D9" s="1">
        <v>480</v>
      </c>
      <c r="E9" s="2">
        <v>0.25</v>
      </c>
      <c r="F9" s="3">
        <v>4560000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I14"/>
  <sheetViews>
    <sheetView tabSelected="1" workbookViewId="0">
      <selection activeCell="G4" sqref="G4:G14"/>
    </sheetView>
  </sheetViews>
  <sheetFormatPr defaultRowHeight="16.5" x14ac:dyDescent="0.3"/>
  <cols>
    <col min="7" max="7" width="14.375" bestFit="1" customWidth="1"/>
  </cols>
  <sheetData>
    <row r="1" spans="1:9" ht="24" customHeight="1" x14ac:dyDescent="0.3">
      <c r="A1" s="15" t="s">
        <v>77</v>
      </c>
      <c r="B1" s="15"/>
      <c r="C1" s="15"/>
      <c r="D1" s="15"/>
      <c r="E1" s="15"/>
      <c r="F1" s="15"/>
      <c r="G1" s="15"/>
      <c r="H1" s="15"/>
      <c r="I1" s="15"/>
    </row>
    <row r="3" spans="1:9" x14ac:dyDescent="0.3">
      <c r="A3" s="20" t="s">
        <v>78</v>
      </c>
      <c r="B3" s="20" t="s">
        <v>79</v>
      </c>
      <c r="C3" s="20" t="s">
        <v>80</v>
      </c>
      <c r="D3" s="20" t="s">
        <v>81</v>
      </c>
      <c r="E3" s="20" t="s">
        <v>82</v>
      </c>
      <c r="F3" s="20" t="s">
        <v>83</v>
      </c>
      <c r="G3" s="20" t="s">
        <v>84</v>
      </c>
      <c r="H3" s="20" t="s">
        <v>85</v>
      </c>
      <c r="I3" s="20" t="s">
        <v>86</v>
      </c>
    </row>
    <row r="4" spans="1:9" x14ac:dyDescent="0.3">
      <c r="A4" s="20" t="s">
        <v>87</v>
      </c>
      <c r="B4" s="6" t="s">
        <v>88</v>
      </c>
      <c r="C4" s="16">
        <v>560</v>
      </c>
      <c r="D4" s="16">
        <v>530</v>
      </c>
      <c r="E4" s="16">
        <f>C4-D4</f>
        <v>30</v>
      </c>
      <c r="F4" s="16">
        <v>2000</v>
      </c>
      <c r="G4" s="43">
        <f>D4*(F4+F4*20%)</f>
        <v>1272000</v>
      </c>
      <c r="H4" s="6" t="str">
        <f>IF(E4&lt;=D4,"유","무")</f>
        <v>유</v>
      </c>
      <c r="I4" s="21">
        <f>_xlfn.RANK.EQ(G4,$G$4:$G$12)</f>
        <v>5</v>
      </c>
    </row>
    <row r="5" spans="1:9" x14ac:dyDescent="0.3">
      <c r="A5" s="20" t="s">
        <v>87</v>
      </c>
      <c r="B5" s="6" t="s">
        <v>89</v>
      </c>
      <c r="C5" s="16">
        <v>265</v>
      </c>
      <c r="D5" s="16">
        <v>110</v>
      </c>
      <c r="E5" s="16">
        <f t="shared" ref="E5:E12" si="0">C5-D5</f>
        <v>155</v>
      </c>
      <c r="F5" s="16">
        <v>3000</v>
      </c>
      <c r="G5" s="43">
        <f t="shared" ref="G5:G12" si="1">D5*(F5+F5*20%)</f>
        <v>396000</v>
      </c>
      <c r="H5" s="6" t="str">
        <f t="shared" ref="H5:H12" si="2">IF(E5&lt;=D5,"유","무")</f>
        <v>무</v>
      </c>
      <c r="I5" s="21">
        <f t="shared" ref="I5:I12" si="3">_xlfn.RANK.EQ(G5,$G$4:$G$12)</f>
        <v>9</v>
      </c>
    </row>
    <row r="6" spans="1:9" x14ac:dyDescent="0.3">
      <c r="A6" s="20" t="s">
        <v>87</v>
      </c>
      <c r="B6" s="6" t="s">
        <v>90</v>
      </c>
      <c r="C6" s="16">
        <v>333</v>
      </c>
      <c r="D6" s="16">
        <v>150</v>
      </c>
      <c r="E6" s="16">
        <f t="shared" si="0"/>
        <v>183</v>
      </c>
      <c r="F6" s="16">
        <v>2500</v>
      </c>
      <c r="G6" s="43">
        <f t="shared" si="1"/>
        <v>450000</v>
      </c>
      <c r="H6" s="6" t="str">
        <f t="shared" si="2"/>
        <v>무</v>
      </c>
      <c r="I6" s="21">
        <f t="shared" si="3"/>
        <v>8</v>
      </c>
    </row>
    <row r="7" spans="1:9" x14ac:dyDescent="0.3">
      <c r="A7" s="20" t="s">
        <v>91</v>
      </c>
      <c r="B7" s="6" t="s">
        <v>92</v>
      </c>
      <c r="C7" s="16">
        <v>120</v>
      </c>
      <c r="D7" s="16">
        <v>59</v>
      </c>
      <c r="E7" s="16">
        <f t="shared" si="0"/>
        <v>61</v>
      </c>
      <c r="F7" s="16">
        <v>10000</v>
      </c>
      <c r="G7" s="43">
        <f t="shared" si="1"/>
        <v>708000</v>
      </c>
      <c r="H7" s="6" t="str">
        <f t="shared" si="2"/>
        <v>무</v>
      </c>
      <c r="I7" s="21">
        <f t="shared" si="3"/>
        <v>7</v>
      </c>
    </row>
    <row r="8" spans="1:9" x14ac:dyDescent="0.3">
      <c r="A8" s="20" t="s">
        <v>91</v>
      </c>
      <c r="B8" s="6" t="s">
        <v>93</v>
      </c>
      <c r="C8" s="16">
        <v>160</v>
      </c>
      <c r="D8" s="16">
        <v>100</v>
      </c>
      <c r="E8" s="16">
        <f t="shared" si="0"/>
        <v>60</v>
      </c>
      <c r="F8" s="16">
        <v>12000</v>
      </c>
      <c r="G8" s="43">
        <f t="shared" si="1"/>
        <v>1440000</v>
      </c>
      <c r="H8" s="6" t="str">
        <f t="shared" si="2"/>
        <v>유</v>
      </c>
      <c r="I8" s="21">
        <f t="shared" si="3"/>
        <v>3</v>
      </c>
    </row>
    <row r="9" spans="1:9" x14ac:dyDescent="0.3">
      <c r="A9" s="20" t="s">
        <v>91</v>
      </c>
      <c r="B9" s="6" t="s">
        <v>94</v>
      </c>
      <c r="C9" s="16">
        <v>75</v>
      </c>
      <c r="D9" s="16">
        <v>50</v>
      </c>
      <c r="E9" s="16">
        <f t="shared" si="0"/>
        <v>25</v>
      </c>
      <c r="F9" s="16">
        <v>13300</v>
      </c>
      <c r="G9" s="43">
        <f t="shared" si="1"/>
        <v>798000</v>
      </c>
      <c r="H9" s="6" t="str">
        <f t="shared" si="2"/>
        <v>유</v>
      </c>
      <c r="I9" s="21">
        <f t="shared" si="3"/>
        <v>6</v>
      </c>
    </row>
    <row r="10" spans="1:9" x14ac:dyDescent="0.3">
      <c r="A10" s="20" t="s">
        <v>95</v>
      </c>
      <c r="B10" s="6" t="s">
        <v>96</v>
      </c>
      <c r="C10" s="16">
        <v>680</v>
      </c>
      <c r="D10" s="16">
        <v>450</v>
      </c>
      <c r="E10" s="16">
        <f t="shared" si="0"/>
        <v>230</v>
      </c>
      <c r="F10" s="16">
        <v>5000</v>
      </c>
      <c r="G10" s="43">
        <f t="shared" si="1"/>
        <v>2700000</v>
      </c>
      <c r="H10" s="6" t="str">
        <f t="shared" si="2"/>
        <v>유</v>
      </c>
      <c r="I10" s="21">
        <f t="shared" si="3"/>
        <v>2</v>
      </c>
    </row>
    <row r="11" spans="1:9" x14ac:dyDescent="0.3">
      <c r="A11" s="20" t="s">
        <v>95</v>
      </c>
      <c r="B11" s="6" t="s">
        <v>97</v>
      </c>
      <c r="C11" s="16">
        <v>985</v>
      </c>
      <c r="D11" s="16">
        <v>500</v>
      </c>
      <c r="E11" s="16">
        <f t="shared" si="0"/>
        <v>485</v>
      </c>
      <c r="F11" s="16">
        <v>6000</v>
      </c>
      <c r="G11" s="43">
        <f t="shared" si="1"/>
        <v>3600000</v>
      </c>
      <c r="H11" s="6" t="str">
        <f t="shared" si="2"/>
        <v>유</v>
      </c>
      <c r="I11" s="21">
        <f t="shared" si="3"/>
        <v>1</v>
      </c>
    </row>
    <row r="12" spans="1:9" ht="17.25" thickBot="1" x14ac:dyDescent="0.35">
      <c r="A12" s="22" t="s">
        <v>95</v>
      </c>
      <c r="B12" s="23" t="s">
        <v>98</v>
      </c>
      <c r="C12" s="24">
        <v>450</v>
      </c>
      <c r="D12" s="24">
        <v>400</v>
      </c>
      <c r="E12" s="24">
        <f t="shared" si="0"/>
        <v>50</v>
      </c>
      <c r="F12" s="24">
        <v>3000</v>
      </c>
      <c r="G12" s="44">
        <f t="shared" si="1"/>
        <v>1440000</v>
      </c>
      <c r="H12" s="23" t="str">
        <f t="shared" si="2"/>
        <v>유</v>
      </c>
      <c r="I12" s="25">
        <f t="shared" si="3"/>
        <v>3</v>
      </c>
    </row>
    <row r="13" spans="1:9" x14ac:dyDescent="0.3">
      <c r="A13" s="31" t="s">
        <v>99</v>
      </c>
      <c r="B13" s="32"/>
      <c r="C13" s="26">
        <f>SUM(C4:C12)</f>
        <v>3628</v>
      </c>
      <c r="D13" s="26">
        <f t="shared" ref="D13:G13" si="4">SUM(D4:D12)</f>
        <v>2349</v>
      </c>
      <c r="E13" s="26">
        <f t="shared" si="4"/>
        <v>1279</v>
      </c>
      <c r="F13" s="26"/>
      <c r="G13" s="45">
        <f t="shared" si="4"/>
        <v>12804000</v>
      </c>
      <c r="H13" s="27"/>
      <c r="I13" s="28"/>
    </row>
    <row r="14" spans="1:9" ht="17.25" thickBot="1" x14ac:dyDescent="0.35">
      <c r="A14" s="29" t="s">
        <v>101</v>
      </c>
      <c r="B14" s="30"/>
      <c r="C14" s="17">
        <f>AVERAGE(C4:C12)</f>
        <v>403.11111111111109</v>
      </c>
      <c r="D14" s="17">
        <f t="shared" ref="D14:G14" si="5">AVERAGE(D4:D12)</f>
        <v>261</v>
      </c>
      <c r="E14" s="17">
        <f t="shared" si="5"/>
        <v>142.11111111111111</v>
      </c>
      <c r="F14" s="17"/>
      <c r="G14" s="46">
        <f t="shared" si="5"/>
        <v>1422666.6666666667</v>
      </c>
      <c r="H14" s="18"/>
      <c r="I14" s="19"/>
    </row>
  </sheetData>
  <mergeCells count="2">
    <mergeCell ref="A14:B14"/>
    <mergeCell ref="A13:B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6"/>
  <sheetViews>
    <sheetView workbookViewId="0">
      <selection activeCell="A4" sqref="A4:H16"/>
    </sheetView>
  </sheetViews>
  <sheetFormatPr defaultRowHeight="16.5" x14ac:dyDescent="0.3"/>
  <sheetData>
    <row r="1" spans="1:8" ht="20.25" x14ac:dyDescent="0.3">
      <c r="A1" s="33" t="s">
        <v>102</v>
      </c>
      <c r="B1" s="33"/>
      <c r="C1" s="33"/>
      <c r="D1" s="33"/>
      <c r="E1" s="33"/>
      <c r="F1" s="33"/>
      <c r="G1" s="33"/>
      <c r="H1" s="33"/>
    </row>
    <row r="3" spans="1:8" x14ac:dyDescent="0.3">
      <c r="A3" s="6" t="s">
        <v>167</v>
      </c>
      <c r="B3" s="6" t="s">
        <v>166</v>
      </c>
      <c r="C3" s="6" t="s">
        <v>165</v>
      </c>
      <c r="D3" s="6" t="s">
        <v>103</v>
      </c>
      <c r="E3" s="6" t="s">
        <v>172</v>
      </c>
      <c r="F3" s="6" t="s">
        <v>206</v>
      </c>
      <c r="G3" s="6" t="s">
        <v>104</v>
      </c>
      <c r="H3" s="6" t="s">
        <v>96</v>
      </c>
    </row>
    <row r="4" spans="1:8" x14ac:dyDescent="0.3">
      <c r="A4" s="6" t="s">
        <v>177</v>
      </c>
      <c r="B4" s="6" t="s">
        <v>193</v>
      </c>
      <c r="C4" s="6" t="s">
        <v>169</v>
      </c>
      <c r="D4" s="6" t="s">
        <v>175</v>
      </c>
      <c r="E4" s="6">
        <v>4</v>
      </c>
      <c r="F4" s="6" t="s">
        <v>207</v>
      </c>
      <c r="G4" s="6">
        <v>121</v>
      </c>
      <c r="H4" s="6" t="s">
        <v>189</v>
      </c>
    </row>
    <row r="5" spans="1:8" x14ac:dyDescent="0.3">
      <c r="A5" s="6" t="s">
        <v>182</v>
      </c>
      <c r="B5" s="6" t="s">
        <v>196</v>
      </c>
      <c r="C5" s="6" t="s">
        <v>169</v>
      </c>
      <c r="D5" s="6" t="s">
        <v>173</v>
      </c>
      <c r="E5" s="6">
        <v>2</v>
      </c>
      <c r="F5" s="6" t="s">
        <v>209</v>
      </c>
      <c r="G5" s="6">
        <v>95</v>
      </c>
      <c r="H5" s="6" t="s">
        <v>192</v>
      </c>
    </row>
    <row r="6" spans="1:8" x14ac:dyDescent="0.3">
      <c r="A6" s="6" t="s">
        <v>186</v>
      </c>
      <c r="B6" s="6" t="s">
        <v>201</v>
      </c>
      <c r="C6" s="6" t="s">
        <v>170</v>
      </c>
      <c r="D6" s="6" t="s">
        <v>174</v>
      </c>
      <c r="E6" s="6">
        <v>1</v>
      </c>
      <c r="F6" s="6" t="s">
        <v>208</v>
      </c>
      <c r="G6" s="6">
        <v>62</v>
      </c>
      <c r="H6" s="6" t="s">
        <v>191</v>
      </c>
    </row>
    <row r="7" spans="1:8" x14ac:dyDescent="0.3">
      <c r="A7" s="6" t="s">
        <v>178</v>
      </c>
      <c r="B7" s="6" t="s">
        <v>202</v>
      </c>
      <c r="C7" s="6" t="s">
        <v>170</v>
      </c>
      <c r="D7" s="6" t="s">
        <v>175</v>
      </c>
      <c r="E7" s="6">
        <v>1</v>
      </c>
      <c r="F7" s="6" t="s">
        <v>208</v>
      </c>
      <c r="G7" s="6">
        <v>50</v>
      </c>
      <c r="H7" s="6" t="s">
        <v>191</v>
      </c>
    </row>
    <row r="8" spans="1:8" x14ac:dyDescent="0.3">
      <c r="A8" s="6" t="s">
        <v>179</v>
      </c>
      <c r="B8" s="6" t="s">
        <v>197</v>
      </c>
      <c r="C8" s="6" t="s">
        <v>168</v>
      </c>
      <c r="D8" s="6" t="s">
        <v>175</v>
      </c>
      <c r="E8" s="6">
        <v>6</v>
      </c>
      <c r="F8" s="6" t="s">
        <v>209</v>
      </c>
      <c r="G8" s="6">
        <v>216</v>
      </c>
      <c r="H8" s="6" t="s">
        <v>190</v>
      </c>
    </row>
    <row r="9" spans="1:8" x14ac:dyDescent="0.3">
      <c r="A9" s="6" t="s">
        <v>183</v>
      </c>
      <c r="B9" s="6" t="s">
        <v>198</v>
      </c>
      <c r="C9" s="6" t="s">
        <v>171</v>
      </c>
      <c r="D9" s="6" t="s">
        <v>173</v>
      </c>
      <c r="E9" s="6">
        <v>2</v>
      </c>
      <c r="F9" s="6" t="s">
        <v>207</v>
      </c>
      <c r="G9" s="6">
        <v>24</v>
      </c>
      <c r="H9" s="6" t="s">
        <v>189</v>
      </c>
    </row>
    <row r="10" spans="1:8" x14ac:dyDescent="0.3">
      <c r="A10" s="6" t="s">
        <v>184</v>
      </c>
      <c r="B10" s="6" t="s">
        <v>203</v>
      </c>
      <c r="C10" s="6" t="s">
        <v>168</v>
      </c>
      <c r="D10" s="6" t="s">
        <v>173</v>
      </c>
      <c r="E10" s="6">
        <v>4</v>
      </c>
      <c r="F10" s="6" t="s">
        <v>207</v>
      </c>
      <c r="G10" s="6">
        <v>192</v>
      </c>
      <c r="H10" s="6" t="s">
        <v>192</v>
      </c>
    </row>
    <row r="11" spans="1:8" x14ac:dyDescent="0.3">
      <c r="A11" s="6" t="s">
        <v>187</v>
      </c>
      <c r="B11" s="6" t="s">
        <v>204</v>
      </c>
      <c r="C11" s="6" t="s">
        <v>171</v>
      </c>
      <c r="D11" s="6" t="s">
        <v>174</v>
      </c>
      <c r="E11" s="6">
        <v>2</v>
      </c>
      <c r="F11" s="6" t="s">
        <v>208</v>
      </c>
      <c r="G11" s="6">
        <v>18</v>
      </c>
      <c r="H11" s="6" t="s">
        <v>190</v>
      </c>
    </row>
    <row r="12" spans="1:8" x14ac:dyDescent="0.3">
      <c r="A12" s="6" t="s">
        <v>188</v>
      </c>
      <c r="B12" s="6" t="s">
        <v>205</v>
      </c>
      <c r="C12" s="6" t="s">
        <v>168</v>
      </c>
      <c r="D12" s="6" t="s">
        <v>174</v>
      </c>
      <c r="E12" s="6">
        <v>3</v>
      </c>
      <c r="F12" s="6" t="s">
        <v>208</v>
      </c>
      <c r="G12" s="6">
        <v>183</v>
      </c>
      <c r="H12" s="6" t="s">
        <v>189</v>
      </c>
    </row>
    <row r="13" spans="1:8" x14ac:dyDescent="0.3">
      <c r="A13" s="6" t="s">
        <v>180</v>
      </c>
      <c r="B13" s="6" t="s">
        <v>199</v>
      </c>
      <c r="C13" s="6" t="s">
        <v>170</v>
      </c>
      <c r="D13" s="6" t="s">
        <v>175</v>
      </c>
      <c r="E13" s="6">
        <v>1</v>
      </c>
      <c r="F13" s="6" t="s">
        <v>209</v>
      </c>
      <c r="G13" s="6">
        <v>63</v>
      </c>
      <c r="H13" s="6" t="s">
        <v>192</v>
      </c>
    </row>
    <row r="14" spans="1:8" x14ac:dyDescent="0.3">
      <c r="A14" s="6" t="s">
        <v>181</v>
      </c>
      <c r="B14" s="6" t="s">
        <v>200</v>
      </c>
      <c r="C14" s="6" t="s">
        <v>170</v>
      </c>
      <c r="D14" s="6" t="s">
        <v>173</v>
      </c>
      <c r="E14" s="6">
        <v>2</v>
      </c>
      <c r="F14" s="6" t="s">
        <v>207</v>
      </c>
      <c r="G14" s="6">
        <v>72</v>
      </c>
      <c r="H14" s="6" t="s">
        <v>189</v>
      </c>
    </row>
    <row r="15" spans="1:8" x14ac:dyDescent="0.3">
      <c r="A15" s="6" t="s">
        <v>176</v>
      </c>
      <c r="B15" s="6" t="s">
        <v>194</v>
      </c>
      <c r="C15" s="6" t="s">
        <v>171</v>
      </c>
      <c r="D15" s="6" t="s">
        <v>175</v>
      </c>
      <c r="E15" s="6">
        <v>1</v>
      </c>
      <c r="F15" s="6" t="s">
        <v>207</v>
      </c>
      <c r="G15" s="6">
        <v>9</v>
      </c>
      <c r="H15" s="6" t="s">
        <v>191</v>
      </c>
    </row>
    <row r="16" spans="1:8" x14ac:dyDescent="0.3">
      <c r="A16" s="6" t="s">
        <v>185</v>
      </c>
      <c r="B16" s="6" t="s">
        <v>195</v>
      </c>
      <c r="C16" s="6" t="s">
        <v>169</v>
      </c>
      <c r="D16" s="6" t="s">
        <v>174</v>
      </c>
      <c r="E16" s="6">
        <v>5</v>
      </c>
      <c r="F16" s="6" t="s">
        <v>207</v>
      </c>
      <c r="G16" s="6">
        <v>132</v>
      </c>
      <c r="H16" s="6" t="s">
        <v>191</v>
      </c>
    </row>
  </sheetData>
  <mergeCells count="1">
    <mergeCell ref="A1:H1"/>
  </mergeCells>
  <phoneticPr fontId="1" type="noConversion"/>
  <conditionalFormatting sqref="A4:H16">
    <cfRule type="expression" dxfId="1" priority="1">
      <formula>$G4&lt;20</formula>
    </cfRule>
    <cfRule type="expression" dxfId="0" priority="2">
      <formula>$G4&gt;=100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1"/>
  <sheetViews>
    <sheetView workbookViewId="0"/>
  </sheetViews>
  <sheetFormatPr defaultRowHeight="16.5" x14ac:dyDescent="0.3"/>
  <cols>
    <col min="2" max="2" width="10.75" bestFit="1" customWidth="1"/>
    <col min="4" max="4" width="10.625" bestFit="1" customWidth="1"/>
    <col min="6" max="6" width="14.25" bestFit="1" customWidth="1"/>
    <col min="8" max="8" width="11.125" bestFit="1" customWidth="1"/>
    <col min="9" max="9" width="11.625" bestFit="1" customWidth="1"/>
  </cols>
  <sheetData>
    <row r="1" spans="1:8" x14ac:dyDescent="0.3">
      <c r="A1" s="4" t="s">
        <v>1</v>
      </c>
      <c r="B1" s="5" t="s">
        <v>2</v>
      </c>
      <c r="E1" s="4" t="s">
        <v>13</v>
      </c>
      <c r="F1" s="5" t="s">
        <v>14</v>
      </c>
    </row>
    <row r="2" spans="1:8" x14ac:dyDescent="0.3">
      <c r="A2" s="6" t="s">
        <v>3</v>
      </c>
      <c r="B2" s="6" t="s">
        <v>4</v>
      </c>
      <c r="C2" s="8" t="s">
        <v>5</v>
      </c>
      <c r="E2" s="6" t="s">
        <v>15</v>
      </c>
      <c r="F2" s="6" t="s">
        <v>16</v>
      </c>
      <c r="G2" s="8" t="s">
        <v>17</v>
      </c>
    </row>
    <row r="3" spans="1:8" x14ac:dyDescent="0.3">
      <c r="A3" s="6" t="s">
        <v>6</v>
      </c>
      <c r="B3" s="7">
        <v>40604</v>
      </c>
      <c r="C3" s="6"/>
      <c r="E3" s="6" t="s">
        <v>18</v>
      </c>
      <c r="F3" s="6" t="s">
        <v>19</v>
      </c>
      <c r="G3" s="6"/>
    </row>
    <row r="4" spans="1:8" x14ac:dyDescent="0.3">
      <c r="A4" s="6" t="s">
        <v>7</v>
      </c>
      <c r="B4" s="7">
        <v>39908</v>
      </c>
      <c r="C4" s="6"/>
      <c r="E4" s="6" t="s">
        <v>20</v>
      </c>
      <c r="F4" s="6" t="s">
        <v>21</v>
      </c>
      <c r="G4" s="6"/>
    </row>
    <row r="5" spans="1:8" x14ac:dyDescent="0.3">
      <c r="A5" s="6" t="s">
        <v>8</v>
      </c>
      <c r="B5" s="7">
        <v>39573</v>
      </c>
      <c r="C5" s="6"/>
      <c r="E5" s="6" t="s">
        <v>22</v>
      </c>
      <c r="F5" s="6" t="s">
        <v>23</v>
      </c>
      <c r="G5" s="6"/>
    </row>
    <row r="6" spans="1:8" x14ac:dyDescent="0.3">
      <c r="A6" s="6" t="s">
        <v>9</v>
      </c>
      <c r="B6" s="7">
        <v>41029</v>
      </c>
      <c r="C6" s="6"/>
      <c r="E6" s="6" t="s">
        <v>24</v>
      </c>
      <c r="F6" s="6" t="s">
        <v>25</v>
      </c>
      <c r="G6" s="6"/>
    </row>
    <row r="7" spans="1:8" x14ac:dyDescent="0.3">
      <c r="A7" s="6" t="s">
        <v>10</v>
      </c>
      <c r="B7" s="7">
        <v>39340</v>
      </c>
      <c r="C7" s="6"/>
      <c r="E7" s="6" t="s">
        <v>26</v>
      </c>
      <c r="F7" s="6" t="s">
        <v>27</v>
      </c>
      <c r="G7" s="6"/>
    </row>
    <row r="8" spans="1:8" x14ac:dyDescent="0.3">
      <c r="A8" s="6" t="s">
        <v>11</v>
      </c>
      <c r="B8" s="7">
        <v>40333</v>
      </c>
      <c r="C8" s="6"/>
      <c r="E8" s="6" t="s">
        <v>28</v>
      </c>
      <c r="F8" s="6" t="s">
        <v>29</v>
      </c>
      <c r="G8" s="6"/>
    </row>
    <row r="9" spans="1:8" x14ac:dyDescent="0.3">
      <c r="A9" s="6" t="s">
        <v>12</v>
      </c>
      <c r="B9" s="7">
        <v>39690</v>
      </c>
      <c r="C9" s="6"/>
      <c r="E9" s="6" t="s">
        <v>30</v>
      </c>
      <c r="F9" s="6" t="s">
        <v>31</v>
      </c>
      <c r="G9" s="6"/>
    </row>
    <row r="11" spans="1:8" x14ac:dyDescent="0.3">
      <c r="A11" s="4" t="s">
        <v>32</v>
      </c>
      <c r="B11" s="5" t="s">
        <v>164</v>
      </c>
    </row>
    <row r="12" spans="1:8" x14ac:dyDescent="0.3">
      <c r="A12" s="6" t="s">
        <v>15</v>
      </c>
      <c r="B12" s="6" t="s">
        <v>33</v>
      </c>
      <c r="C12" s="6" t="s">
        <v>34</v>
      </c>
      <c r="D12" s="6" t="s">
        <v>35</v>
      </c>
      <c r="E12" s="6" t="s">
        <v>36</v>
      </c>
    </row>
    <row r="13" spans="1:8" x14ac:dyDescent="0.3">
      <c r="A13" s="6" t="s">
        <v>37</v>
      </c>
      <c r="B13" s="6" t="s">
        <v>38</v>
      </c>
      <c r="C13" s="6">
        <v>87</v>
      </c>
      <c r="D13" s="6">
        <v>65</v>
      </c>
      <c r="E13" s="6">
        <v>152</v>
      </c>
      <c r="F13" s="13"/>
      <c r="G13" s="13"/>
      <c r="H13" s="13"/>
    </row>
    <row r="14" spans="1:8" x14ac:dyDescent="0.3">
      <c r="A14" s="6" t="s">
        <v>39</v>
      </c>
      <c r="B14" s="6" t="s">
        <v>40</v>
      </c>
      <c r="C14" s="6">
        <v>64</v>
      </c>
      <c r="D14" s="6">
        <v>70</v>
      </c>
      <c r="E14" s="6">
        <v>134</v>
      </c>
      <c r="F14" s="13"/>
      <c r="G14" s="13"/>
      <c r="H14" s="13"/>
    </row>
    <row r="15" spans="1:8" x14ac:dyDescent="0.3">
      <c r="A15" s="6" t="s">
        <v>41</v>
      </c>
      <c r="B15" s="6" t="s">
        <v>42</v>
      </c>
      <c r="C15" s="6">
        <v>73</v>
      </c>
      <c r="D15" s="6">
        <v>60</v>
      </c>
      <c r="E15" s="6">
        <v>133</v>
      </c>
      <c r="F15" s="13"/>
      <c r="G15" s="13"/>
      <c r="H15" s="13"/>
    </row>
    <row r="16" spans="1:8" x14ac:dyDescent="0.3">
      <c r="A16" s="6" t="s">
        <v>43</v>
      </c>
      <c r="B16" s="6" t="s">
        <v>38</v>
      </c>
      <c r="C16" s="6">
        <v>70</v>
      </c>
      <c r="D16" s="6">
        <v>66</v>
      </c>
      <c r="E16" s="6">
        <v>136</v>
      </c>
    </row>
    <row r="17" spans="1:9" x14ac:dyDescent="0.3">
      <c r="A17" s="6" t="s">
        <v>44</v>
      </c>
      <c r="B17" s="6" t="s">
        <v>38</v>
      </c>
      <c r="C17" s="6">
        <v>86</v>
      </c>
      <c r="D17" s="6">
        <v>83</v>
      </c>
      <c r="E17" s="6">
        <v>169</v>
      </c>
    </row>
    <row r="18" spans="1:9" x14ac:dyDescent="0.3">
      <c r="A18" s="6" t="s">
        <v>45</v>
      </c>
      <c r="B18" s="6" t="s">
        <v>40</v>
      </c>
      <c r="C18" s="6">
        <v>75</v>
      </c>
      <c r="D18" s="6">
        <v>78</v>
      </c>
      <c r="E18" s="6">
        <v>153</v>
      </c>
    </row>
    <row r="19" spans="1:9" x14ac:dyDescent="0.3">
      <c r="A19" s="6" t="s">
        <v>46</v>
      </c>
      <c r="B19" s="6" t="s">
        <v>40</v>
      </c>
      <c r="C19" s="6">
        <v>70</v>
      </c>
      <c r="D19" s="6">
        <v>91</v>
      </c>
      <c r="E19" s="6">
        <v>161</v>
      </c>
      <c r="F19" s="35" t="s">
        <v>163</v>
      </c>
      <c r="G19" s="35"/>
    </row>
    <row r="20" spans="1:9" x14ac:dyDescent="0.3">
      <c r="A20" s="6" t="s">
        <v>47</v>
      </c>
      <c r="B20" s="6" t="s">
        <v>42</v>
      </c>
      <c r="C20" s="6">
        <v>69</v>
      </c>
      <c r="D20" s="6">
        <v>60</v>
      </c>
      <c r="E20" s="6">
        <v>129</v>
      </c>
      <c r="F20" s="34"/>
      <c r="G20" s="34"/>
    </row>
    <row r="22" spans="1:9" x14ac:dyDescent="0.3">
      <c r="A22" s="4" t="s">
        <v>48</v>
      </c>
      <c r="B22" s="5" t="s">
        <v>49</v>
      </c>
      <c r="F22" s="4" t="s">
        <v>65</v>
      </c>
      <c r="G22" s="5" t="s">
        <v>66</v>
      </c>
    </row>
    <row r="23" spans="1:9" x14ac:dyDescent="0.3">
      <c r="A23" s="6" t="s">
        <v>50</v>
      </c>
      <c r="B23" s="6" t="s">
        <v>51</v>
      </c>
      <c r="C23" s="6" t="s">
        <v>52</v>
      </c>
      <c r="D23" s="6" t="s">
        <v>53</v>
      </c>
      <c r="F23" s="6" t="s">
        <v>67</v>
      </c>
      <c r="G23" s="6" t="s">
        <v>68</v>
      </c>
      <c r="H23" s="6" t="s">
        <v>69</v>
      </c>
      <c r="I23" s="8" t="s">
        <v>70</v>
      </c>
    </row>
    <row r="24" spans="1:9" x14ac:dyDescent="0.3">
      <c r="A24" s="6" t="s">
        <v>54</v>
      </c>
      <c r="B24" s="6">
        <v>8</v>
      </c>
      <c r="C24" s="6" t="s">
        <v>55</v>
      </c>
      <c r="D24" s="9">
        <v>356000</v>
      </c>
      <c r="F24" s="6" t="s">
        <v>71</v>
      </c>
      <c r="G24" s="6">
        <v>380</v>
      </c>
      <c r="H24" s="6">
        <v>12</v>
      </c>
      <c r="I24" s="6"/>
    </row>
    <row r="25" spans="1:9" x14ac:dyDescent="0.3">
      <c r="A25" s="6" t="s">
        <v>56</v>
      </c>
      <c r="B25" s="6">
        <v>9</v>
      </c>
      <c r="C25" s="6" t="s">
        <v>57</v>
      </c>
      <c r="D25" s="9">
        <v>688000</v>
      </c>
      <c r="F25" s="6" t="s">
        <v>72</v>
      </c>
      <c r="G25" s="6">
        <v>375</v>
      </c>
      <c r="H25" s="6">
        <v>13</v>
      </c>
      <c r="I25" s="6"/>
    </row>
    <row r="26" spans="1:9" x14ac:dyDescent="0.3">
      <c r="A26" s="6" t="s">
        <v>58</v>
      </c>
      <c r="B26" s="6">
        <v>8</v>
      </c>
      <c r="C26" s="6" t="s">
        <v>59</v>
      </c>
      <c r="D26" s="9">
        <v>294000</v>
      </c>
      <c r="F26" s="6" t="s">
        <v>73</v>
      </c>
      <c r="G26" s="6">
        <v>350</v>
      </c>
      <c r="H26" s="6">
        <v>11</v>
      </c>
      <c r="I26" s="6"/>
    </row>
    <row r="27" spans="1:9" x14ac:dyDescent="0.3">
      <c r="A27" s="6" t="s">
        <v>60</v>
      </c>
      <c r="B27" s="6">
        <v>7</v>
      </c>
      <c r="C27" s="6" t="s">
        <v>55</v>
      </c>
      <c r="D27" s="9">
        <v>321000</v>
      </c>
      <c r="F27" s="6" t="s">
        <v>74</v>
      </c>
      <c r="G27" s="6">
        <v>340</v>
      </c>
      <c r="H27" s="6">
        <v>11</v>
      </c>
      <c r="I27" s="6"/>
    </row>
    <row r="28" spans="1:9" x14ac:dyDescent="0.3">
      <c r="A28" s="6" t="s">
        <v>61</v>
      </c>
      <c r="B28" s="6">
        <v>6</v>
      </c>
      <c r="C28" s="6" t="s">
        <v>59</v>
      </c>
      <c r="D28" s="9">
        <v>292000</v>
      </c>
      <c r="F28" s="6" t="s">
        <v>75</v>
      </c>
      <c r="G28" s="6">
        <v>375</v>
      </c>
      <c r="H28" s="6">
        <v>12</v>
      </c>
      <c r="I28" s="6"/>
    </row>
    <row r="29" spans="1:9" x14ac:dyDescent="0.3">
      <c r="A29" s="6" t="s">
        <v>62</v>
      </c>
      <c r="B29" s="6">
        <v>8</v>
      </c>
      <c r="C29" s="6" t="s">
        <v>57</v>
      </c>
      <c r="D29" s="9">
        <v>409000</v>
      </c>
      <c r="F29" s="6" t="s">
        <v>76</v>
      </c>
      <c r="G29" s="6">
        <v>390</v>
      </c>
      <c r="H29" s="6">
        <v>13</v>
      </c>
      <c r="I29" s="6"/>
    </row>
    <row r="30" spans="1:9" x14ac:dyDescent="0.3">
      <c r="A30" s="6" t="s">
        <v>63</v>
      </c>
      <c r="B30" s="6">
        <v>7</v>
      </c>
      <c r="C30" s="6" t="s">
        <v>57</v>
      </c>
      <c r="D30" s="9">
        <v>216000</v>
      </c>
    </row>
    <row r="31" spans="1:9" x14ac:dyDescent="0.3">
      <c r="A31" s="36" t="s">
        <v>64</v>
      </c>
      <c r="B31" s="37"/>
      <c r="C31" s="38"/>
      <c r="D31" s="9"/>
    </row>
  </sheetData>
  <mergeCells count="3">
    <mergeCell ref="F20:G20"/>
    <mergeCell ref="F19:G19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K17"/>
  <sheetViews>
    <sheetView workbookViewId="0"/>
  </sheetViews>
  <sheetFormatPr defaultRowHeight="16.5" x14ac:dyDescent="0.3"/>
  <cols>
    <col min="6" max="6" width="5.625" customWidth="1"/>
  </cols>
  <sheetData>
    <row r="1" spans="1:11" x14ac:dyDescent="0.3">
      <c r="A1" s="10" t="s">
        <v>105</v>
      </c>
      <c r="B1" s="39" t="s">
        <v>106</v>
      </c>
      <c r="C1" s="39"/>
      <c r="D1" s="39"/>
      <c r="E1" s="39"/>
      <c r="G1" s="4" t="s">
        <v>105</v>
      </c>
      <c r="H1" s="39" t="s">
        <v>107</v>
      </c>
      <c r="I1" s="39"/>
      <c r="J1" s="39"/>
      <c r="K1" s="39"/>
    </row>
    <row r="2" spans="1:11" x14ac:dyDescent="0.3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100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100</v>
      </c>
    </row>
    <row r="3" spans="1:11" x14ac:dyDescent="0.3">
      <c r="A3" s="6" t="s">
        <v>112</v>
      </c>
      <c r="B3" s="6">
        <v>75</v>
      </c>
      <c r="C3" s="6">
        <v>90</v>
      </c>
      <c r="D3" s="6">
        <f>SUM(B3:C3)</f>
        <v>165</v>
      </c>
      <c r="E3" s="6">
        <f>AVERAGE(B3:C3)</f>
        <v>82.5</v>
      </c>
      <c r="G3" s="6" t="s">
        <v>113</v>
      </c>
      <c r="H3" s="6">
        <v>80</v>
      </c>
      <c r="I3" s="6">
        <v>90</v>
      </c>
      <c r="J3" s="6">
        <f>SUM(H3:I3)</f>
        <v>170</v>
      </c>
      <c r="K3" s="6">
        <f>AVERAGE(H3:I3)</f>
        <v>85</v>
      </c>
    </row>
    <row r="4" spans="1:11" x14ac:dyDescent="0.3">
      <c r="A4" s="6" t="s">
        <v>113</v>
      </c>
      <c r="B4" s="6">
        <v>75</v>
      </c>
      <c r="C4" s="6">
        <v>80</v>
      </c>
      <c r="D4" s="6">
        <f t="shared" ref="D4:D8" si="0">SUM(B4:C4)</f>
        <v>155</v>
      </c>
      <c r="E4" s="6">
        <f t="shared" ref="E4:E8" si="1">AVERAGE(B4:C4)</f>
        <v>77.5</v>
      </c>
      <c r="G4" s="6" t="s">
        <v>116</v>
      </c>
      <c r="H4" s="6">
        <v>70</v>
      </c>
      <c r="I4" s="6">
        <v>80</v>
      </c>
      <c r="J4" s="6">
        <f t="shared" ref="J4:J8" si="2">SUM(H4:I4)</f>
        <v>150</v>
      </c>
      <c r="K4" s="6">
        <f t="shared" ref="K4:K8" si="3">AVERAGE(H4:I4)</f>
        <v>75</v>
      </c>
    </row>
    <row r="5" spans="1:11" x14ac:dyDescent="0.3">
      <c r="A5" s="6" t="s">
        <v>114</v>
      </c>
      <c r="B5" s="6">
        <v>70</v>
      </c>
      <c r="C5" s="6">
        <v>75</v>
      </c>
      <c r="D5" s="6">
        <f t="shared" si="0"/>
        <v>145</v>
      </c>
      <c r="E5" s="6">
        <f t="shared" si="1"/>
        <v>72.5</v>
      </c>
      <c r="G5" s="6" t="s">
        <v>115</v>
      </c>
      <c r="H5" s="6">
        <v>58</v>
      </c>
      <c r="I5" s="6">
        <v>87</v>
      </c>
      <c r="J5" s="6">
        <f t="shared" si="2"/>
        <v>145</v>
      </c>
      <c r="K5" s="6">
        <f t="shared" si="3"/>
        <v>72.5</v>
      </c>
    </row>
    <row r="6" spans="1:11" x14ac:dyDescent="0.3">
      <c r="A6" s="6" t="s">
        <v>115</v>
      </c>
      <c r="B6" s="6">
        <v>60</v>
      </c>
      <c r="C6" s="6">
        <v>75</v>
      </c>
      <c r="D6" s="6">
        <f t="shared" si="0"/>
        <v>135</v>
      </c>
      <c r="E6" s="6">
        <f t="shared" si="1"/>
        <v>67.5</v>
      </c>
      <c r="G6" s="6" t="s">
        <v>114</v>
      </c>
      <c r="H6" s="6">
        <v>77</v>
      </c>
      <c r="I6" s="6">
        <v>65</v>
      </c>
      <c r="J6" s="6">
        <f t="shared" si="2"/>
        <v>142</v>
      </c>
      <c r="K6" s="6">
        <f t="shared" si="3"/>
        <v>71</v>
      </c>
    </row>
    <row r="7" spans="1:11" x14ac:dyDescent="0.3">
      <c r="A7" s="6" t="s">
        <v>116</v>
      </c>
      <c r="B7" s="6">
        <v>65</v>
      </c>
      <c r="C7" s="6">
        <v>70</v>
      </c>
      <c r="D7" s="6">
        <f t="shared" si="0"/>
        <v>135</v>
      </c>
      <c r="E7" s="6">
        <f t="shared" si="1"/>
        <v>67.5</v>
      </c>
      <c r="G7" s="6" t="s">
        <v>117</v>
      </c>
      <c r="H7" s="6">
        <v>65</v>
      </c>
      <c r="I7" s="6">
        <v>70</v>
      </c>
      <c r="J7" s="6">
        <f t="shared" si="2"/>
        <v>135</v>
      </c>
      <c r="K7" s="6">
        <f t="shared" si="3"/>
        <v>67.5</v>
      </c>
    </row>
    <row r="8" spans="1:11" x14ac:dyDescent="0.3">
      <c r="A8" s="6" t="s">
        <v>117</v>
      </c>
      <c r="B8" s="6">
        <v>55</v>
      </c>
      <c r="C8" s="6">
        <v>50</v>
      </c>
      <c r="D8" s="6">
        <f t="shared" si="0"/>
        <v>105</v>
      </c>
      <c r="E8" s="6">
        <f t="shared" si="1"/>
        <v>52.5</v>
      </c>
      <c r="G8" s="6" t="s">
        <v>112</v>
      </c>
      <c r="H8" s="6">
        <v>74</v>
      </c>
      <c r="I8" s="6">
        <v>46</v>
      </c>
      <c r="J8" s="6">
        <f t="shared" si="2"/>
        <v>120</v>
      </c>
      <c r="K8" s="6">
        <f t="shared" si="3"/>
        <v>60</v>
      </c>
    </row>
    <row r="10" spans="1:11" x14ac:dyDescent="0.3">
      <c r="A10" s="39" t="s">
        <v>118</v>
      </c>
      <c r="B10" s="39"/>
      <c r="C10" s="39"/>
      <c r="D10" s="39"/>
    </row>
    <row r="11" spans="1:11" x14ac:dyDescent="0.3">
      <c r="A11" s="6" t="s">
        <v>108</v>
      </c>
      <c r="B11" s="6" t="s">
        <v>109</v>
      </c>
      <c r="C11" s="6" t="s">
        <v>110</v>
      </c>
      <c r="D11" s="6" t="s">
        <v>111</v>
      </c>
    </row>
    <row r="12" spans="1:11" x14ac:dyDescent="0.3">
      <c r="A12" s="6"/>
      <c r="B12" s="6"/>
      <c r="C12" s="6"/>
      <c r="D12" s="6"/>
    </row>
    <row r="13" spans="1:11" x14ac:dyDescent="0.3">
      <c r="A13" s="6"/>
      <c r="B13" s="6"/>
      <c r="C13" s="6"/>
      <c r="D13" s="6"/>
    </row>
    <row r="14" spans="1:11" x14ac:dyDescent="0.3">
      <c r="A14" s="6"/>
      <c r="B14" s="6"/>
      <c r="C14" s="6"/>
      <c r="D14" s="6"/>
    </row>
    <row r="15" spans="1:11" x14ac:dyDescent="0.3">
      <c r="A15" s="6"/>
      <c r="B15" s="6"/>
      <c r="C15" s="6"/>
      <c r="D15" s="6"/>
    </row>
    <row r="16" spans="1:11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</sheetData>
  <mergeCells count="3">
    <mergeCell ref="B1:E1"/>
    <mergeCell ref="H1:K1"/>
    <mergeCell ref="A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1"/>
  <sheetViews>
    <sheetView workbookViewId="0">
      <selection sqref="A1:E1"/>
    </sheetView>
  </sheetViews>
  <sheetFormatPr defaultRowHeight="16.5" x14ac:dyDescent="0.3"/>
  <cols>
    <col min="4" max="4" width="10.625" bestFit="1" customWidth="1"/>
    <col min="5" max="5" width="9.125" bestFit="1" customWidth="1"/>
  </cols>
  <sheetData>
    <row r="1" spans="1:5" ht="20.25" x14ac:dyDescent="0.3">
      <c r="A1" s="33" t="s">
        <v>119</v>
      </c>
      <c r="B1" s="33"/>
      <c r="C1" s="33"/>
      <c r="D1" s="33"/>
      <c r="E1" s="33"/>
    </row>
    <row r="3" spans="1:5" x14ac:dyDescent="0.3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</row>
    <row r="4" spans="1:5" x14ac:dyDescent="0.3">
      <c r="A4" s="6" t="s">
        <v>125</v>
      </c>
      <c r="B4" s="6">
        <v>15</v>
      </c>
      <c r="C4" s="6">
        <v>22</v>
      </c>
      <c r="D4" s="9">
        <v>525000</v>
      </c>
      <c r="E4" s="9">
        <f>D4*IF(D4&gt;=1000000,10%,5%)</f>
        <v>26250</v>
      </c>
    </row>
    <row r="5" spans="1:5" x14ac:dyDescent="0.3">
      <c r="A5" s="6" t="s">
        <v>126</v>
      </c>
      <c r="B5" s="6">
        <v>11</v>
      </c>
      <c r="C5" s="6">
        <v>11</v>
      </c>
      <c r="D5" s="9">
        <v>385000</v>
      </c>
      <c r="E5" s="9">
        <f t="shared" ref="E5:E10" si="0">D5*IF(D5&gt;=1000000,10%,5%)</f>
        <v>19250</v>
      </c>
    </row>
    <row r="6" spans="1:5" x14ac:dyDescent="0.3">
      <c r="A6" s="6" t="s">
        <v>127</v>
      </c>
      <c r="B6" s="6">
        <v>32</v>
      </c>
      <c r="C6" s="6">
        <v>14</v>
      </c>
      <c r="D6" s="9">
        <v>1120000</v>
      </c>
      <c r="E6" s="9">
        <f t="shared" si="0"/>
        <v>112000</v>
      </c>
    </row>
    <row r="7" spans="1:5" x14ac:dyDescent="0.3">
      <c r="A7" s="6" t="s">
        <v>128</v>
      </c>
      <c r="B7" s="6">
        <v>4</v>
      </c>
      <c r="C7" s="6">
        <v>2</v>
      </c>
      <c r="D7" s="9">
        <v>140000</v>
      </c>
      <c r="E7" s="9">
        <f t="shared" si="0"/>
        <v>7000</v>
      </c>
    </row>
    <row r="8" spans="1:5" x14ac:dyDescent="0.3">
      <c r="A8" s="6" t="s">
        <v>129</v>
      </c>
      <c r="B8" s="6">
        <v>15</v>
      </c>
      <c r="C8" s="6">
        <v>24</v>
      </c>
      <c r="D8" s="9">
        <v>525000</v>
      </c>
      <c r="E8" s="9">
        <f t="shared" si="0"/>
        <v>26250</v>
      </c>
    </row>
    <row r="9" spans="1:5" x14ac:dyDescent="0.3">
      <c r="A9" s="6" t="s">
        <v>130</v>
      </c>
      <c r="B9" s="6">
        <v>35</v>
      </c>
      <c r="C9" s="6">
        <v>36</v>
      </c>
      <c r="D9" s="9">
        <v>1225000</v>
      </c>
      <c r="E9" s="9">
        <f t="shared" si="0"/>
        <v>122500</v>
      </c>
    </row>
    <row r="10" spans="1:5" x14ac:dyDescent="0.3">
      <c r="A10" s="6" t="s">
        <v>131</v>
      </c>
      <c r="B10" s="6">
        <v>14</v>
      </c>
      <c r="C10" s="6">
        <v>15</v>
      </c>
      <c r="D10" s="9">
        <v>490000</v>
      </c>
      <c r="E10" s="9">
        <f t="shared" si="0"/>
        <v>24500</v>
      </c>
    </row>
    <row r="11" spans="1:5" x14ac:dyDescent="0.3">
      <c r="A11" s="40" t="s">
        <v>99</v>
      </c>
      <c r="B11" s="41"/>
      <c r="C11" s="42"/>
      <c r="D11" s="11">
        <f>SUM(D4:D10)</f>
        <v>4410000</v>
      </c>
      <c r="E11" s="11">
        <f>SUM(E4:E10)</f>
        <v>337750</v>
      </c>
    </row>
  </sheetData>
  <mergeCells count="2">
    <mergeCell ref="A1:E1"/>
    <mergeCell ref="A11:C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sqref="A1:F1"/>
    </sheetView>
  </sheetViews>
  <sheetFormatPr defaultRowHeight="16.5" x14ac:dyDescent="0.3"/>
  <sheetData>
    <row r="1" spans="1:6" ht="20.25" x14ac:dyDescent="0.3">
      <c r="A1" s="33" t="s">
        <v>132</v>
      </c>
      <c r="B1" s="33"/>
      <c r="C1" s="33"/>
      <c r="D1" s="33"/>
      <c r="E1" s="33"/>
      <c r="F1" s="33"/>
    </row>
    <row r="3" spans="1:6" x14ac:dyDescent="0.3">
      <c r="A3" s="6" t="s">
        <v>15</v>
      </c>
      <c r="B3" s="6" t="s">
        <v>133</v>
      </c>
      <c r="C3" s="6" t="s">
        <v>134</v>
      </c>
      <c r="D3" s="6" t="s">
        <v>135</v>
      </c>
      <c r="E3" s="6" t="s">
        <v>136</v>
      </c>
      <c r="F3" s="6" t="s">
        <v>100</v>
      </c>
    </row>
    <row r="4" spans="1:6" x14ac:dyDescent="0.3">
      <c r="A4" s="6" t="s">
        <v>137</v>
      </c>
      <c r="B4" s="6" t="s">
        <v>97</v>
      </c>
      <c r="C4" s="6">
        <v>98</v>
      </c>
      <c r="D4" s="6">
        <v>90</v>
      </c>
      <c r="E4" s="6">
        <v>88</v>
      </c>
      <c r="F4" s="14"/>
    </row>
    <row r="5" spans="1:6" x14ac:dyDescent="0.3">
      <c r="A5" s="6" t="s">
        <v>138</v>
      </c>
      <c r="B5" s="6" t="s">
        <v>139</v>
      </c>
      <c r="C5" s="6">
        <v>94</v>
      </c>
      <c r="D5" s="6">
        <v>100</v>
      </c>
      <c r="E5" s="6">
        <v>90</v>
      </c>
      <c r="F5" s="14"/>
    </row>
    <row r="6" spans="1:6" x14ac:dyDescent="0.3">
      <c r="A6" s="6" t="s">
        <v>140</v>
      </c>
      <c r="B6" s="6" t="s">
        <v>141</v>
      </c>
      <c r="C6" s="6">
        <v>96</v>
      </c>
      <c r="D6" s="6">
        <v>87</v>
      </c>
      <c r="E6" s="6">
        <v>95</v>
      </c>
      <c r="F6" s="14"/>
    </row>
    <row r="7" spans="1:6" x14ac:dyDescent="0.3">
      <c r="A7" s="6" t="s">
        <v>142</v>
      </c>
      <c r="B7" s="6" t="s">
        <v>139</v>
      </c>
      <c r="C7" s="6">
        <v>84</v>
      </c>
      <c r="D7" s="6">
        <v>78</v>
      </c>
      <c r="E7" s="6">
        <v>80</v>
      </c>
      <c r="F7" s="14"/>
    </row>
    <row r="8" spans="1:6" x14ac:dyDescent="0.3">
      <c r="A8" s="6" t="s">
        <v>143</v>
      </c>
      <c r="B8" s="6" t="s">
        <v>97</v>
      </c>
      <c r="C8" s="6">
        <v>90</v>
      </c>
      <c r="D8" s="6">
        <v>46</v>
      </c>
      <c r="E8" s="6">
        <v>75</v>
      </c>
      <c r="F8" s="14"/>
    </row>
    <row r="9" spans="1:6" x14ac:dyDescent="0.3">
      <c r="A9" s="6" t="s">
        <v>144</v>
      </c>
      <c r="B9" s="6" t="s">
        <v>141</v>
      </c>
      <c r="C9" s="6">
        <v>88</v>
      </c>
      <c r="D9" s="6">
        <v>66</v>
      </c>
      <c r="E9" s="6">
        <v>90</v>
      </c>
      <c r="F9" s="14"/>
    </row>
    <row r="10" spans="1:6" x14ac:dyDescent="0.3">
      <c r="A10" s="6" t="s">
        <v>145</v>
      </c>
      <c r="B10" s="6" t="s">
        <v>97</v>
      </c>
      <c r="C10" s="6">
        <v>92</v>
      </c>
      <c r="D10" s="6">
        <v>89</v>
      </c>
      <c r="E10" s="6">
        <v>88</v>
      </c>
      <c r="F10" s="14"/>
    </row>
    <row r="11" spans="1:6" x14ac:dyDescent="0.3">
      <c r="A11" s="6" t="s">
        <v>146</v>
      </c>
      <c r="B11" s="6" t="s">
        <v>141</v>
      </c>
      <c r="C11" s="6">
        <v>96</v>
      </c>
      <c r="D11" s="6">
        <v>90</v>
      </c>
      <c r="E11" s="6">
        <v>95</v>
      </c>
      <c r="F11" s="14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sqref="A1:E1"/>
    </sheetView>
  </sheetViews>
  <sheetFormatPr defaultRowHeight="16.5" x14ac:dyDescent="0.3"/>
  <cols>
    <col min="1" max="1" width="10.375" bestFit="1" customWidth="1"/>
    <col min="2" max="2" width="9.5" bestFit="1" customWidth="1"/>
  </cols>
  <sheetData>
    <row r="1" spans="1:5" ht="20.25" x14ac:dyDescent="0.3">
      <c r="A1" s="33" t="s">
        <v>147</v>
      </c>
      <c r="B1" s="33"/>
      <c r="C1" s="33"/>
      <c r="D1" s="33"/>
      <c r="E1" s="33"/>
    </row>
    <row r="3" spans="1:5" x14ac:dyDescent="0.3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</row>
    <row r="4" spans="1:5" x14ac:dyDescent="0.3">
      <c r="A4" s="6" t="s">
        <v>153</v>
      </c>
      <c r="B4" s="6" t="s">
        <v>154</v>
      </c>
      <c r="C4" s="6">
        <v>20</v>
      </c>
      <c r="D4" s="12">
        <v>240000</v>
      </c>
      <c r="E4" s="12">
        <v>83720</v>
      </c>
    </row>
    <row r="5" spans="1:5" x14ac:dyDescent="0.3">
      <c r="A5" s="6" t="s">
        <v>155</v>
      </c>
      <c r="B5" s="6" t="s">
        <v>156</v>
      </c>
      <c r="C5" s="6">
        <v>7</v>
      </c>
      <c r="D5" s="12">
        <v>84000</v>
      </c>
      <c r="E5" s="12">
        <v>312000</v>
      </c>
    </row>
    <row r="6" spans="1:5" x14ac:dyDescent="0.3">
      <c r="A6" s="6" t="s">
        <v>157</v>
      </c>
      <c r="B6" s="6" t="s">
        <v>158</v>
      </c>
      <c r="C6" s="6">
        <v>7</v>
      </c>
      <c r="D6" s="12">
        <v>80500</v>
      </c>
      <c r="E6" s="12">
        <v>156000</v>
      </c>
    </row>
    <row r="7" spans="1:5" x14ac:dyDescent="0.3">
      <c r="A7" s="6" t="s">
        <v>153</v>
      </c>
      <c r="B7" s="6" t="s">
        <v>159</v>
      </c>
      <c r="C7" s="6">
        <v>12</v>
      </c>
      <c r="D7" s="12">
        <v>300000</v>
      </c>
      <c r="E7" s="12">
        <v>45000</v>
      </c>
    </row>
    <row r="8" spans="1:5" x14ac:dyDescent="0.3">
      <c r="A8" s="6" t="s">
        <v>157</v>
      </c>
      <c r="B8" s="6" t="s">
        <v>160</v>
      </c>
      <c r="C8" s="6">
        <v>12</v>
      </c>
      <c r="D8" s="12">
        <v>150000</v>
      </c>
      <c r="E8" s="12">
        <v>12000</v>
      </c>
    </row>
    <row r="9" spans="1:5" x14ac:dyDescent="0.3">
      <c r="A9" s="6" t="s">
        <v>155</v>
      </c>
      <c r="B9" s="6" t="s">
        <v>161</v>
      </c>
      <c r="C9" s="6">
        <v>7</v>
      </c>
      <c r="D9" s="12">
        <v>80500</v>
      </c>
      <c r="E9" s="12">
        <v>130000</v>
      </c>
    </row>
    <row r="10" spans="1:5" x14ac:dyDescent="0.3">
      <c r="A10" s="6" t="s">
        <v>157</v>
      </c>
      <c r="B10" s="6" t="s">
        <v>162</v>
      </c>
      <c r="C10" s="6">
        <v>15</v>
      </c>
      <c r="D10" s="12">
        <v>278250</v>
      </c>
      <c r="E10" s="12">
        <v>702000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2025-12-19T08:23:43Z</dcterms:modified>
</cp:coreProperties>
</file>