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A19A5FF-DBFA-4224-B80F-FD8A0C932859}" xr6:coauthVersionLast="47" xr6:coauthVersionMax="47" xr10:uidLastSave="{00000000-0000-0000-0000-000000000000}"/>
  <bookViews>
    <workbookView xWindow="2040" yWindow="315" windowWidth="9885" windowHeight="15285" tabRatio="721" activeTab="4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냉장고">'분석작업-2'!$H$3</definedName>
    <definedName name="냉장고판매액">'분석작업-2'!$E$3</definedName>
    <definedName name="대리점">'기본작업-2'!$A$4:$A$13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4" l="1"/>
  <c r="F26" i="4"/>
  <c r="E27" i="4"/>
  <c r="E28" i="4"/>
  <c r="E29" i="4"/>
  <c r="E30" i="4"/>
  <c r="E31" i="4"/>
  <c r="D27" i="4"/>
  <c r="D28" i="4"/>
  <c r="D29" i="4"/>
  <c r="D30" i="4"/>
  <c r="D31" i="4"/>
  <c r="D26" i="4"/>
  <c r="J22" i="4"/>
  <c r="D22" i="4"/>
  <c r="C22" i="4"/>
  <c r="J4" i="4" a="1"/>
  <c r="J4" i="4"/>
  <c r="J5" i="4" a="1"/>
  <c r="J5" i="4"/>
  <c r="J6" i="4" a="1"/>
  <c r="J6" i="4" s="1"/>
  <c r="J7" i="4" a="1"/>
  <c r="J7" i="4" s="1"/>
  <c r="J8" i="4" a="1"/>
  <c r="J8" i="4" s="1"/>
  <c r="J9" i="4" a="1"/>
  <c r="J9" i="4" s="1"/>
  <c r="J3" i="4" a="1"/>
  <c r="J3" i="4" s="1"/>
  <c r="D4" i="4"/>
  <c r="D5" i="4"/>
  <c r="D6" i="4"/>
  <c r="D7" i="4"/>
  <c r="D8" i="4"/>
  <c r="D3" i="4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<sst xmlns="http://schemas.openxmlformats.org/spreadsheetml/2006/main" count="319" uniqueCount="229">
  <si>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</si>
  <si>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</si>
  <si>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</si>
  <si>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</si>
  <si>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</si>
  <si>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</si>
  <si>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</si>
  <si>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</si>
  <si>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</si>
  <si>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</si>
  <si>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</si>
  <si>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</si>
  <si>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</si>
  <si>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</si>
  <si>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</si>
  <si>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</si>
  <si>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</si>
  <si>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</si>
  <si>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</si>
  <si>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</si>
  <si>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</si>
  <si>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</si>
  <si>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</si>
  <si>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</si>
  <si>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</si>
  <si>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</si>
  <si>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</si>
  <si>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</si>
  <si>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</si>
  <si>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</si>
  <si>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</si>
  <si>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</si>
  <si>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</si>
  <si>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</si>
  <si>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</si>
  <si>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</si>
  <si>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</si>
  <si>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</si>
  <si>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</si>
  <si>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</si>
  <si>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</si>
  <si>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</si>
  <si>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</si>
  <si>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</si>
  <si>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</si>
  <si>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</si>
  <si>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</si>
  <si>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</si>
  <si>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</si>
  <si>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</si>
  <si>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</si>
  <si>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</si>
  <si>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</si>
  <si>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</si>
  <si>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</si>
  <si>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</si>
  <si>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</si>
  <si>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</si>
  <si>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</si>
  <si>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</si>
  <si>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</si>
  <si>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</si>
  <si>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</si>
  <si>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</si>
  <si>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</si>
  <si>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</si>
  <si>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</si>
  <si>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</si>
  <si>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</si>
  <si>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</si>
  <si>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</si>
  <si>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</si>
  <si>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</si>
  <si>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</si>
  <si>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</si>
  <si>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</si>
  <si>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</si>
  <si>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</si>
  <si>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</si>
  <si>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</si>
  <si>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</si>
  <si>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</si>
  <si>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</si>
  <si>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</si>
  <si>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</si>
  <si>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</si>
  <si>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</si>
  <si>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</si>
  <si>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</si>
  <si>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</si>
  <si>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</si>
  <si>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</si>
  <si>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</si>
  <si>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</si>
  <si>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</si>
  <si>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</si>
  <si>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</si>
  <si>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</si>
  <si>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</si>
  <si>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</si>
  <si>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</si>
  <si>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</si>
  <si>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</si>
  <si>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</si>
  <si>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</si>
  <si>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</si>
  <si>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</si>
  <si>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</si>
  <si>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</si>
  <si>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</si>
  <si>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</si>
  <si>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</si>
  <si>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</si>
  <si>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</si>
  <si>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</si>
  <si>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</si>
  <si>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</si>
  <si>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</si>
  <si>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</si>
  <si>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</si>
  <si>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</si>
  <si>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</si>
  <si>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</si>
  <si>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</si>
  <si>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</si>
  <si>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</si>
  <si>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</si>
  <si>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</si>
  <si>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</si>
  <si>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</si>
  <si>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</si>
  <si>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</si>
  <si>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</si>
  <si>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</si>
  <si>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</si>
  <si>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</si>
  <si>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</si>
  <si>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</si>
  <si>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</si>
  <si>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</si>
  <si>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</si>
  <si>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</si>
  <si>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</si>
  <si>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</si>
  <si>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</si>
  <si>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</si>
  <si>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</si>
  <si>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</si>
  <si>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</si>
  <si>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</si>
  <si>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</si>
  <si>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</si>
  <si>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</si>
  <si>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</si>
  <si>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</si>
  <si>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</si>
  <si>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</si>
  <si>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</si>
  <si>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</si>
  <si>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</si>
  <si>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</si>
  <si>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</si>
  <si>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</si>
  <si>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</si>
  <si>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</si>
  <si>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</si>
  <si>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</si>
  <si>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</si>
  <si>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</si>
  <si>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</si>
  <si>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</si>
  <si>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</si>
  <si>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</si>
  <si>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</si>
  <si>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</si>
  <si>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</si>
  <si>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</si>
  <si>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</si>
  <si>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</si>
  <si>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</si>
  <si>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</si>
  <si>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</si>
  <si>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</si>
  <si>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</si>
  <si>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</si>
  <si>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</si>
  <si>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</si>
  <si>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</si>
  <si>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</si>
  <si>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</si>
  <si>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</si>
  <si>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</si>
  <si>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</si>
  <si>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국가별</t>
    <phoneticPr fontId="1" type="noConversion"/>
  </si>
  <si>
    <t>기준</t>
    <phoneticPr fontId="1" type="noConversion"/>
  </si>
  <si>
    <t>표준요금</t>
    <phoneticPr fontId="1" type="noConversion"/>
  </si>
  <si>
    <t>할인요금Q</t>
    <phoneticPr fontId="1" type="noConversion"/>
  </si>
  <si>
    <t>할인요금T</t>
    <phoneticPr fontId="1" type="noConversion"/>
  </si>
  <si>
    <t>최저할인비율</t>
    <phoneticPr fontId="1" type="noConversion"/>
  </si>
  <si>
    <t>뉴질랜드</t>
    <phoneticPr fontId="1" type="noConversion"/>
  </si>
  <si>
    <t>대만</t>
    <phoneticPr fontId="1" type="noConversion"/>
  </si>
  <si>
    <t>독일</t>
    <phoneticPr fontId="1" type="noConversion"/>
  </si>
  <si>
    <t>미국</t>
    <phoneticPr fontId="1" type="noConversion"/>
  </si>
  <si>
    <t>스웨덴</t>
    <phoneticPr fontId="1" type="noConversion"/>
  </si>
  <si>
    <t>스위스</t>
    <phoneticPr fontId="1" type="noConversion"/>
  </si>
  <si>
    <t>할인요금A</t>
    <phoneticPr fontId="1" type="noConversion"/>
  </si>
  <si>
    <t>컴퓨터(PC) 販賣 현황</t>
    <phoneticPr fontId="1" type="noConversion"/>
  </si>
  <si>
    <t>행 레이블</t>
  </si>
  <si>
    <t>총합계</t>
  </si>
  <si>
    <t>열 레이블</t>
  </si>
  <si>
    <t>합계 : 미수금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</si>
  <si>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</si>
  <si>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</si>
  <si>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</si>
  <si>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</si>
  <si>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</si>
  <si>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</si>
  <si>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</si>
  <si>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단가인상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</si>
  <si>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</si>
  <si>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</si>
  <si>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</si>
  <si>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</si>
  <si>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</si>
  <si>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</si>
  <si>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</si>
  <si>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</si>
  <si>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﹡</t>
  </si>
  <si>
    <t>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</si>
</sst>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함초롬바탕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7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4" xfId="2" applyAlignment="1">
      <alignment horizontal="center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4" xfId="0" applyNumberFormat="1" applyFill="1" applyBorder="1" applyAlignment="1">
      <alignment vertical="center"/>
    </xf>
    <xf numFmtId="0" fontId="8" fillId="4" borderId="15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0" fillId="0" borderId="16" xfId="0" applyFill="1" applyBorder="1" applyAlignment="1">
      <alignment vertical="center"/>
    </xf>
    <xf numFmtId="0" fontId="9" fillId="5" borderId="0" xfId="0" applyFont="1" applyFill="1" applyBorder="1" applyAlignment="1">
      <alignment horizontal="left" vertical="center"/>
    </xf>
    <xf numFmtId="0" fontId="10" fillId="5" borderId="16" xfId="0" applyFont="1" applyFill="1" applyBorder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9" fillId="5" borderId="14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right" vertical="center"/>
    </xf>
    <xf numFmtId="0" fontId="7" fillId="4" borderId="1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0" fontId="13" fillId="0" borderId="0" xfId="0" applyFont="1">
      <alignment vertical="center"/>
    </xf>
  </cellXfs>
  <cellStyles count="3">
    <cellStyle name="쉼표 [0]" xfId="1" builtinId="6"/>
    <cellStyle name="제목 1" xfId="2" builtinId="16"/>
    <cellStyle name="표준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  <a:r>
              <a:rPr lang="en-US" altLang="ko-KR"/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DE-4F0B-9124-BB949D0D7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7753631"/>
        <c:axId val="117753215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17753215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7753631"/>
        <c:crosses val="max"/>
        <c:crossBetween val="between"/>
      </c:valAx>
      <c:catAx>
        <c:axId val="1177536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753215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621.984355671295" createdVersion="7" refreshedVersion="7" minRefreshableVersion="3" recordCount="10" xr:uid="{D9CC79EC-9514-4383-A559-6CA17690D37C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n v="83720"/>
  </r>
  <r>
    <x v="1"/>
    <x v="1"/>
    <n v="7"/>
    <n v="84000"/>
    <n v="312000"/>
  </r>
  <r>
    <x v="2"/>
    <x v="2"/>
    <n v="7"/>
    <n v="80500"/>
    <n v="156000"/>
  </r>
  <r>
    <x v="0"/>
    <x v="3"/>
    <n v="12"/>
    <n v="300000"/>
    <n v="0"/>
  </r>
  <r>
    <x v="2"/>
    <x v="4"/>
    <n v="12"/>
    <n v="150000"/>
    <n v="0"/>
  </r>
  <r>
    <x v="1"/>
    <x v="2"/>
    <n v="7"/>
    <n v="80500"/>
    <n v="130000"/>
  </r>
  <r>
    <x v="2"/>
    <x v="5"/>
    <n v="15"/>
    <n v="278250"/>
    <n v="702000"/>
  </r>
  <r>
    <x v="0"/>
    <x v="4"/>
    <n v="15"/>
    <n v="180000"/>
    <n v="58000"/>
  </r>
  <r>
    <x v="3"/>
    <x v="5"/>
    <n v="8"/>
    <n v="90000"/>
    <n v="120000"/>
  </r>
  <r>
    <x v="3"/>
    <x v="3"/>
    <n v="20"/>
    <n v="280000"/>
    <n v="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32998F-05AF-46C3-B981-D36028FFF140}" name="피벗 테이블1" cacheId="3" applyNumberFormats="0" applyBorderFormats="0" applyFontFormats="0" applyPatternFormats="0" applyAlignmentFormats="0" applyWidthHeightFormats="1" dataCaption="값" missingCaption="﹡" updatedVersion="7" minRefreshableVersion="3" useAutoFormatting="1" itemPrintTitles="1" createdVersion="7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E4" sqref="E4"/>
    </sheetView>
  </sheetViews>
  <sheetFormatPr defaultRowHeight="16.5" x14ac:dyDescent="0.3"/>
  <cols>
    <col min="4" max="4" width="9.625" bestFit="1" customWidth="1"/>
    <col min="5" max="5" width="9.875" bestFit="1" customWidth="1"/>
    <col min="6" max="6" width="9.5" bestFit="1" customWidth="1"/>
    <col min="7" max="7" width="12.375" bestFit="1" customWidth="1"/>
  </cols>
  <sheetData>
    <row r="1" spans="1:7" x14ac:dyDescent="0.3">
      <c r="A1" t="s">
        <v>0</v>
      </c>
    </row>
    <row r="3" spans="1:7" x14ac:dyDescent="0.3">
      <c r="A3" s="1" t="s">
        <v>193</v>
      </c>
      <c r="B3" s="1" t="s">
        <v>194</v>
      </c>
      <c r="C3" s="1" t="s">
        <v>195</v>
      </c>
      <c r="D3" s="1" t="s">
        <v>205</v>
      </c>
      <c r="E3" s="1" t="s">
        <v>196</v>
      </c>
      <c r="F3" s="1" t="s">
        <v>197</v>
      </c>
      <c r="G3" s="1" t="s">
        <v>198</v>
      </c>
    </row>
    <row r="4" spans="1:7" x14ac:dyDescent="0.3">
      <c r="A4" s="1" t="s">
        <v>199</v>
      </c>
      <c r="B4" s="1">
        <v>60</v>
      </c>
      <c r="C4" s="3">
        <v>906</v>
      </c>
      <c r="D4" s="3">
        <v>860</v>
      </c>
      <c r="E4" s="3">
        <v>585</v>
      </c>
      <c r="F4" s="3">
        <v>556</v>
      </c>
      <c r="G4" s="2">
        <v>0.38629999999999998</v>
      </c>
    </row>
    <row r="5" spans="1:7" x14ac:dyDescent="0.3">
      <c r="A5" s="1" t="s">
        <v>200</v>
      </c>
      <c r="B5" s="1">
        <v>60</v>
      </c>
      <c r="C5" s="3">
        <v>823</v>
      </c>
      <c r="D5" s="3">
        <v>781</v>
      </c>
      <c r="E5" s="3">
        <v>512</v>
      </c>
      <c r="F5" s="3">
        <v>486</v>
      </c>
      <c r="G5" s="2">
        <v>0.40899999999999997</v>
      </c>
    </row>
    <row r="6" spans="1:7" x14ac:dyDescent="0.3">
      <c r="A6" s="1" t="s">
        <v>201</v>
      </c>
      <c r="B6" s="1">
        <v>60</v>
      </c>
      <c r="C6" s="3">
        <v>1133</v>
      </c>
      <c r="D6" s="3">
        <v>1076</v>
      </c>
      <c r="E6" s="3">
        <v>684</v>
      </c>
      <c r="F6" s="3">
        <v>649</v>
      </c>
      <c r="G6" s="2">
        <v>0.42709999999999998</v>
      </c>
    </row>
    <row r="7" spans="1:7" x14ac:dyDescent="0.3">
      <c r="A7" s="1" t="s">
        <v>202</v>
      </c>
      <c r="B7" s="1">
        <v>60</v>
      </c>
      <c r="C7" s="3">
        <v>565</v>
      </c>
      <c r="D7" s="3">
        <v>536</v>
      </c>
      <c r="E7" s="3">
        <v>356</v>
      </c>
      <c r="F7" s="3">
        <v>338</v>
      </c>
      <c r="G7" s="2">
        <v>0.4017</v>
      </c>
    </row>
    <row r="8" spans="1:7" x14ac:dyDescent="0.3">
      <c r="A8" s="1" t="s">
        <v>203</v>
      </c>
      <c r="B8" s="1">
        <v>30</v>
      </c>
      <c r="C8" s="3">
        <v>1133</v>
      </c>
      <c r="D8" s="3">
        <v>1076</v>
      </c>
      <c r="E8" s="3">
        <v>684</v>
      </c>
      <c r="F8" s="3">
        <v>649</v>
      </c>
      <c r="G8" s="2">
        <v>0.42709999999999998</v>
      </c>
    </row>
    <row r="9" spans="1:7" x14ac:dyDescent="0.3">
      <c r="A9" s="1" t="s">
        <v>204</v>
      </c>
      <c r="B9" s="1">
        <v>30</v>
      </c>
      <c r="C9" s="3">
        <v>1133</v>
      </c>
      <c r="D9" s="3">
        <v>1076</v>
      </c>
      <c r="E9" s="3">
        <v>684</v>
      </c>
      <c r="F9" s="3">
        <v>338</v>
      </c>
      <c r="G9" s="2">
        <v>0.42709999999999998</v>
      </c>
    </row>
  </sheetData>
  <phoneticPr fontId="1" type="noConversion"/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9" sqref="I9"/>
    </sheetView>
  </sheetViews>
  <sheetFormatPr defaultRowHeight="16.5" x14ac:dyDescent="0.3"/>
  <cols>
    <col min="4" max="4" width="11.25" bestFit="1" customWidth="1"/>
    <col min="6" max="6" width="11.25" bestFit="1" customWidth="1"/>
  </cols>
  <sheetData>
    <row r="1" spans="1:7" ht="30" customHeight="1" thickBot="1" x14ac:dyDescent="0.35">
      <c r="A1" s="18" t="s">
        <v>206</v>
      </c>
      <c r="B1" s="18"/>
      <c r="C1" s="18"/>
      <c r="D1" s="18"/>
      <c r="E1" s="18"/>
      <c r="F1" s="18"/>
      <c r="G1" s="18"/>
    </row>
    <row r="2" spans="1:7" ht="18" thickTop="1" thickBot="1" x14ac:dyDescent="0.35"/>
    <row r="3" spans="1:7" x14ac:dyDescent="0.3">
      <c r="A3" s="21" t="s">
        <v>73</v>
      </c>
      <c r="B3" s="22" t="s">
        <v>74</v>
      </c>
      <c r="C3" s="22" t="s">
        <v>75</v>
      </c>
      <c r="D3" s="22" t="s">
        <v>76</v>
      </c>
      <c r="E3" s="22" t="s">
        <v>77</v>
      </c>
      <c r="F3" s="22" t="s">
        <v>78</v>
      </c>
      <c r="G3" s="23" t="s">
        <v>79</v>
      </c>
    </row>
    <row r="4" spans="1:7" x14ac:dyDescent="0.3">
      <c r="A4" s="24" t="s">
        <v>80</v>
      </c>
      <c r="B4" s="6">
        <v>200</v>
      </c>
      <c r="C4" s="6">
        <v>220</v>
      </c>
      <c r="D4" s="19">
        <v>2640000</v>
      </c>
      <c r="E4" s="20">
        <v>0.2</v>
      </c>
      <c r="F4" s="19">
        <v>2112000</v>
      </c>
      <c r="G4" s="25">
        <v>1.1000000000000001</v>
      </c>
    </row>
    <row r="5" spans="1:7" x14ac:dyDescent="0.3">
      <c r="A5" s="24" t="s">
        <v>81</v>
      </c>
      <c r="B5" s="6">
        <v>150</v>
      </c>
      <c r="C5" s="6">
        <v>120</v>
      </c>
      <c r="D5" s="19">
        <v>1440000</v>
      </c>
      <c r="E5" s="20">
        <v>0.1</v>
      </c>
      <c r="F5" s="19">
        <v>1296000</v>
      </c>
      <c r="G5" s="25">
        <v>0.8</v>
      </c>
    </row>
    <row r="6" spans="1:7" x14ac:dyDescent="0.3">
      <c r="A6" s="24" t="s">
        <v>82</v>
      </c>
      <c r="B6" s="6">
        <v>120</v>
      </c>
      <c r="C6" s="6">
        <v>100</v>
      </c>
      <c r="D6" s="19">
        <v>1200000</v>
      </c>
      <c r="E6" s="20">
        <v>0.1</v>
      </c>
      <c r="F6" s="19">
        <v>1080000</v>
      </c>
      <c r="G6" s="25">
        <v>0.83</v>
      </c>
    </row>
    <row r="7" spans="1:7" x14ac:dyDescent="0.3">
      <c r="A7" s="24" t="s">
        <v>83</v>
      </c>
      <c r="B7" s="6">
        <v>300</v>
      </c>
      <c r="C7" s="6">
        <v>220</v>
      </c>
      <c r="D7" s="19">
        <v>2640000</v>
      </c>
      <c r="E7" s="20">
        <v>0.2</v>
      </c>
      <c r="F7" s="19">
        <v>2112000</v>
      </c>
      <c r="G7" s="25">
        <v>0.73</v>
      </c>
    </row>
    <row r="8" spans="1:7" x14ac:dyDescent="0.3">
      <c r="A8" s="24" t="s">
        <v>84</v>
      </c>
      <c r="B8" s="6">
        <v>200</v>
      </c>
      <c r="C8" s="6">
        <v>210</v>
      </c>
      <c r="D8" s="19">
        <v>2520000</v>
      </c>
      <c r="E8" s="20">
        <v>0.2</v>
      </c>
      <c r="F8" s="19">
        <v>2016000</v>
      </c>
      <c r="G8" s="25">
        <v>1.05</v>
      </c>
    </row>
    <row r="9" spans="1:7" x14ac:dyDescent="0.3">
      <c r="A9" s="24" t="s">
        <v>85</v>
      </c>
      <c r="B9" s="6">
        <v>150</v>
      </c>
      <c r="C9" s="6">
        <v>150</v>
      </c>
      <c r="D9" s="19">
        <v>1800000</v>
      </c>
      <c r="E9" s="20">
        <v>0.15</v>
      </c>
      <c r="F9" s="19">
        <v>1530000</v>
      </c>
      <c r="G9" s="25">
        <v>1</v>
      </c>
    </row>
    <row r="10" spans="1:7" x14ac:dyDescent="0.3">
      <c r="A10" s="24" t="s">
        <v>86</v>
      </c>
      <c r="B10" s="6">
        <v>200</v>
      </c>
      <c r="C10" s="6">
        <v>180</v>
      </c>
      <c r="D10" s="19">
        <v>2160000</v>
      </c>
      <c r="E10" s="20">
        <v>0.1</v>
      </c>
      <c r="F10" s="19">
        <v>1944000</v>
      </c>
      <c r="G10" s="25">
        <v>0.9</v>
      </c>
    </row>
    <row r="11" spans="1:7" x14ac:dyDescent="0.3">
      <c r="A11" s="24" t="s">
        <v>87</v>
      </c>
      <c r="B11" s="6">
        <v>250</v>
      </c>
      <c r="C11" s="6">
        <v>280</v>
      </c>
      <c r="D11" s="19">
        <v>3360000</v>
      </c>
      <c r="E11" s="20">
        <v>0.2</v>
      </c>
      <c r="F11" s="19">
        <v>2688000</v>
      </c>
      <c r="G11" s="25">
        <v>1.1200000000000001</v>
      </c>
    </row>
    <row r="12" spans="1:7" x14ac:dyDescent="0.3">
      <c r="A12" s="24" t="s">
        <v>88</v>
      </c>
      <c r="B12" s="6">
        <v>150</v>
      </c>
      <c r="C12" s="6">
        <v>130</v>
      </c>
      <c r="D12" s="19">
        <v>1560000</v>
      </c>
      <c r="E12" s="20">
        <v>0.1</v>
      </c>
      <c r="F12" s="19">
        <v>1404000</v>
      </c>
      <c r="G12" s="25">
        <v>0.87</v>
      </c>
    </row>
    <row r="13" spans="1:7" ht="17.25" thickBot="1" x14ac:dyDescent="0.35">
      <c r="A13" s="26" t="s">
        <v>89</v>
      </c>
      <c r="B13" s="27">
        <v>120</v>
      </c>
      <c r="C13" s="27">
        <v>150</v>
      </c>
      <c r="D13" s="28">
        <v>1800000</v>
      </c>
      <c r="E13" s="29">
        <v>0.15</v>
      </c>
      <c r="F13" s="28">
        <v>1530000</v>
      </c>
      <c r="G13" s="30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A4" sqref="A4"/>
    </sheetView>
  </sheetViews>
  <sheetFormatPr defaultRowHeight="16.5" x14ac:dyDescent="0.3"/>
  <cols>
    <col min="1" max="1" width="8.875" bestFit="1" customWidth="1"/>
    <col min="4" max="4" width="9.125" bestFit="1" customWidth="1"/>
    <col min="5" max="5" width="10.125" customWidth="1"/>
    <col min="6" max="7" width="8.625" customWidth="1"/>
  </cols>
  <sheetData>
    <row r="1" spans="1:7" ht="20.25" x14ac:dyDescent="0.3">
      <c r="A1" s="13" t="s">
        <v>90</v>
      </c>
      <c r="B1" s="13"/>
      <c r="C1" s="13"/>
      <c r="D1" s="13"/>
      <c r="E1" s="13"/>
      <c r="F1" s="13"/>
      <c r="G1" s="13"/>
    </row>
    <row r="3" spans="1:7" x14ac:dyDescent="0.3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3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3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3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3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3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3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3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3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3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1" priority="3">
      <formula>LEFT($A4,4)=2020</formula>
    </cfRule>
    <cfRule type="expression" dxfId="2" priority="2">
      <formula>LEFT($A4,4)=2020</formula>
    </cfRule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D3" sqref="D3"/>
    </sheetView>
  </sheetViews>
  <sheetFormatPr defaultRowHeight="16.5" x14ac:dyDescent="0.3"/>
  <cols>
    <col min="2" max="2" width="14.25" bestFit="1" customWidth="1"/>
    <col min="5" max="6" width="11.125" bestFit="1" customWidth="1"/>
    <col min="10" max="10" width="11.125" bestFit="1" customWidth="1"/>
  </cols>
  <sheetData>
    <row r="1" spans="1:10" x14ac:dyDescent="0.3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3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3">
      <c r="A3" s="6" t="s">
        <v>7</v>
      </c>
      <c r="B3" s="6">
        <v>86</v>
      </c>
      <c r="C3" s="6">
        <v>82</v>
      </c>
      <c r="D3" s="6" t="str">
        <f>HLOOKUP(AVERAGE(B3:C3),$B$11:$D$12,2,1)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_xlfn.IFS(OR(LEFT(F3,1)="S",LEFT(F3,1)="K"),"수도권",OR(LEFT(F3,1)="D",LEFT(F3,1)="B"),"경상도","TRUE","전라도")</f>
        <v>수도권</v>
      </c>
    </row>
    <row r="4" spans="1:10" x14ac:dyDescent="0.3">
      <c r="A4" s="6" t="s">
        <v>8</v>
      </c>
      <c r="B4" s="6">
        <v>94</v>
      </c>
      <c r="C4" s="6">
        <v>93</v>
      </c>
      <c r="D4" s="6" t="str">
        <f t="shared" ref="D4:D8" si="0">HLOOKUP(AVERAGE(B4:C4),$B$11:$D$12,2,1)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_xlfn.IFS(OR(LEFT(F4,1)="S",LEFT(F4,1)="K"),"수도권",OR(LEFT(F4,1)="D",LEFT(F4,1)="B"),"경상도","TRUE","전라도")</f>
        <v>경상도</v>
      </c>
    </row>
    <row r="5" spans="1:10" x14ac:dyDescent="0.3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_xlfn.IFS(OR(LEFT(F5,1)="S",LEFT(F5,1)="K"),"수도권",OR(LEFT(F5,1)="D",LEFT(F5,1)="B"),"경상도","TRUE","전라도")</f>
        <v>전라도</v>
      </c>
    </row>
    <row r="6" spans="1:10" x14ac:dyDescent="0.3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_xlfn.IFS(OR(LEFT(F6,1)="S",LEFT(F6,1)="K"),"수도권",OR(LEFT(F6,1)="D",LEFT(F6,1)="B"),"경상도","TRUE","전라도")</f>
        <v>경상도</v>
      </c>
    </row>
    <row r="7" spans="1:10" x14ac:dyDescent="0.3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_xlfn.IFS(OR(LEFT(F7,1)="S",LEFT(F7,1)="K"),"수도권",OR(LEFT(F7,1)="D",LEFT(F7,1)="B"),"경상도","TRUE","전라도")</f>
        <v>수도권</v>
      </c>
    </row>
    <row r="8" spans="1:10" x14ac:dyDescent="0.3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_xlfn.IFS(OR(LEFT(F8,1)="S",LEFT(F8,1)="K"),"수도권",OR(LEFT(F8,1)="D",LEFT(F8,1)="B"),"경상도","TRUE","전라도")</f>
        <v>수도권</v>
      </c>
    </row>
    <row r="9" spans="1:10" x14ac:dyDescent="0.3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_xlfn.IFS(OR(LEFT(F9,1)="S",LEFT(F9,1)="K"),"수도권",OR(LEFT(F9,1)="D",LEFT(F9,1)="B"),"경상도","TRUE","전라도")</f>
        <v>경상도</v>
      </c>
    </row>
    <row r="10" spans="1:10" x14ac:dyDescent="0.3">
      <c r="A10" t="s">
        <v>13</v>
      </c>
    </row>
    <row r="11" spans="1:10" x14ac:dyDescent="0.3">
      <c r="A11" s="6" t="s">
        <v>14</v>
      </c>
      <c r="B11" s="6">
        <v>0</v>
      </c>
      <c r="C11" s="6">
        <v>70</v>
      </c>
      <c r="D11" s="6">
        <v>90</v>
      </c>
    </row>
    <row r="12" spans="1:10" x14ac:dyDescent="0.3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3">
      <c r="F13" s="4" t="s">
        <v>44</v>
      </c>
      <c r="G13" s="5" t="s">
        <v>45</v>
      </c>
    </row>
    <row r="14" spans="1:10" x14ac:dyDescent="0.3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3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3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3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3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3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3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3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47</v>
      </c>
      <c r="J21" s="7" t="s">
        <v>53</v>
      </c>
    </row>
    <row r="22" spans="1:10" x14ac:dyDescent="0.3">
      <c r="A22" s="14" t="s">
        <v>43</v>
      </c>
      <c r="B22" s="15"/>
      <c r="C22" s="8">
        <f>ROUND(_xlfn.STDEV.S(C16:C21),-2)</f>
        <v>3300</v>
      </c>
      <c r="D22" s="31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192</v>
      </c>
      <c r="J22" s="8">
        <f>ROUNDDOWN(DSUM(F14:H22,3,I21:I22),-1)</f>
        <v>11740</v>
      </c>
    </row>
    <row r="24" spans="1:10" x14ac:dyDescent="0.3">
      <c r="A24" s="4" t="s">
        <v>54</v>
      </c>
      <c r="B24" s="5" t="s">
        <v>55</v>
      </c>
    </row>
    <row r="25" spans="1:10" x14ac:dyDescent="0.3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3">
      <c r="A26" s="6" t="s">
        <v>61</v>
      </c>
      <c r="B26" s="6" t="s">
        <v>69</v>
      </c>
      <c r="C26" s="6">
        <v>4</v>
      </c>
      <c r="D26" s="6" t="str">
        <f>IF(MID(B26,8,1)="2","여자","남자")</f>
        <v>남자</v>
      </c>
      <c r="E26" s="9" t="str">
        <f>IF(MID(B26,8,1)&gt;"2","DATE(MID(B26,1,2,,)+2000","DATE(MID(B26,1,2,,)+1900")</f>
        <v>DATE(MID(B26,1,2,,)+1900</v>
      </c>
      <c r="F26" s="32">
        <f>DATE(MID(B26,1,2),MID(B26,3,2),MID(B26,5,2))</f>
        <v>28694</v>
      </c>
    </row>
    <row r="27" spans="1:10" x14ac:dyDescent="0.3">
      <c r="A27" s="6" t="s">
        <v>62</v>
      </c>
      <c r="B27" s="6" t="s">
        <v>63</v>
      </c>
      <c r="C27" s="6">
        <v>3</v>
      </c>
      <c r="D27" s="6" t="str">
        <f t="shared" ref="D27:D31" si="1">IF(MID(B27,8,1)="2","여자","남자")</f>
        <v>남자</v>
      </c>
      <c r="E27" s="9">
        <f t="shared" ref="E27:E31" si="2">IF(MID(B27,8,1)&gt;"2",2000,1900)</f>
        <v>2000</v>
      </c>
    </row>
    <row r="28" spans="1:10" x14ac:dyDescent="0.3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1900</v>
      </c>
    </row>
    <row r="29" spans="1:10" x14ac:dyDescent="0.3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1900</v>
      </c>
    </row>
    <row r="30" spans="1:10" x14ac:dyDescent="0.3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1900</v>
      </c>
    </row>
    <row r="31" spans="1:10" x14ac:dyDescent="0.3">
      <c r="A31" s="6" t="s">
        <v>67</v>
      </c>
      <c r="B31" s="6" t="s">
        <v>68</v>
      </c>
      <c r="C31" s="6">
        <v>6</v>
      </c>
      <c r="D31" s="6" t="str">
        <f t="shared" si="1"/>
        <v>남자</v>
      </c>
      <c r="E31" s="9">
        <f t="shared" si="2"/>
        <v>2000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O23"/>
  <sheetViews>
    <sheetView tabSelected="1" topLeftCell="C16" zoomScale="250" zoomScaleNormal="250" workbookViewId="0">
      <selection activeCell="J23" sqref="J23"/>
    </sheetView>
  </sheetViews>
  <sheetFormatPr defaultRowHeight="16.5" x14ac:dyDescent="0.3"/>
  <cols>
    <col min="1" max="1" width="13.125" bestFit="1" customWidth="1"/>
    <col min="2" max="2" width="11.875" bestFit="1" customWidth="1"/>
    <col min="3" max="3" width="8.5" bestFit="1" customWidth="1"/>
    <col min="4" max="4" width="9.125" bestFit="1" customWidth="1"/>
    <col min="5" max="6" width="10.25" bestFit="1" customWidth="1"/>
    <col min="7" max="7" width="8.125" bestFit="1" customWidth="1"/>
    <col min="8" max="8" width="9.625" bestFit="1" customWidth="1"/>
  </cols>
  <sheetData>
    <row r="1" spans="1:15" ht="20.25" x14ac:dyDescent="0.3">
      <c r="A1" s="13" t="s">
        <v>113</v>
      </c>
      <c r="B1" s="13"/>
      <c r="C1" s="13"/>
      <c r="D1" s="13"/>
      <c r="E1" s="13"/>
    </row>
    <row r="3" spans="1:15" x14ac:dyDescent="0.3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15" x14ac:dyDescent="0.3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15" x14ac:dyDescent="0.3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15" x14ac:dyDescent="0.3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15" x14ac:dyDescent="0.3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15" x14ac:dyDescent="0.3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15" x14ac:dyDescent="0.3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15" x14ac:dyDescent="0.3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15" x14ac:dyDescent="0.3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15" x14ac:dyDescent="0.3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15" x14ac:dyDescent="0.3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4" spans="1:15" x14ac:dyDescent="0.3">
      <c r="O14" s="51"/>
    </row>
    <row r="17" spans="1:8" x14ac:dyDescent="0.3">
      <c r="A17" s="33" t="s">
        <v>210</v>
      </c>
      <c r="B17" s="33" t="s">
        <v>209</v>
      </c>
    </row>
    <row r="18" spans="1:8" x14ac:dyDescent="0.3">
      <c r="A18" s="33" t="s">
        <v>207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208</v>
      </c>
    </row>
    <row r="19" spans="1:8" x14ac:dyDescent="0.3">
      <c r="A19" s="34" t="s">
        <v>119</v>
      </c>
      <c r="B19" s="35">
        <v>83720</v>
      </c>
      <c r="C19" s="35" t="s">
        <v>227</v>
      </c>
      <c r="D19" s="35">
        <v>0</v>
      </c>
      <c r="E19" s="35" t="s">
        <v>227</v>
      </c>
      <c r="F19" s="35" t="s">
        <v>227</v>
      </c>
      <c r="G19" s="35">
        <v>58000</v>
      </c>
      <c r="H19" s="35">
        <v>141720</v>
      </c>
    </row>
    <row r="20" spans="1:8" x14ac:dyDescent="0.3">
      <c r="A20" s="34" t="s">
        <v>121</v>
      </c>
      <c r="B20" s="35" t="s">
        <v>227</v>
      </c>
      <c r="C20" s="35">
        <v>312000</v>
      </c>
      <c r="D20" s="35" t="s">
        <v>227</v>
      </c>
      <c r="E20" s="35">
        <v>130000</v>
      </c>
      <c r="F20" s="35" t="s">
        <v>227</v>
      </c>
      <c r="G20" s="35" t="s">
        <v>227</v>
      </c>
      <c r="H20" s="35">
        <v>442000</v>
      </c>
    </row>
    <row r="21" spans="1:8" x14ac:dyDescent="0.3">
      <c r="A21" s="34" t="s">
        <v>128</v>
      </c>
      <c r="B21" s="35" t="s">
        <v>227</v>
      </c>
      <c r="C21" s="35" t="s">
        <v>227</v>
      </c>
      <c r="D21" s="35">
        <v>50000</v>
      </c>
      <c r="E21" s="35" t="s">
        <v>227</v>
      </c>
      <c r="F21" s="35">
        <v>120000</v>
      </c>
      <c r="G21" s="35" t="s">
        <v>227</v>
      </c>
      <c r="H21" s="35">
        <v>170000</v>
      </c>
    </row>
    <row r="22" spans="1:8" x14ac:dyDescent="0.3">
      <c r="A22" s="34" t="s">
        <v>123</v>
      </c>
      <c r="B22" s="35" t="s">
        <v>227</v>
      </c>
      <c r="C22" s="35" t="s">
        <v>227</v>
      </c>
      <c r="D22" s="35" t="s">
        <v>227</v>
      </c>
      <c r="E22" s="35">
        <v>156000</v>
      </c>
      <c r="F22" s="35">
        <v>702000</v>
      </c>
      <c r="G22" s="35">
        <v>0</v>
      </c>
      <c r="H22" s="35">
        <v>858000</v>
      </c>
    </row>
    <row r="23" spans="1:8" x14ac:dyDescent="0.3">
      <c r="A23" s="34" t="s">
        <v>208</v>
      </c>
      <c r="B23" s="35">
        <v>83720</v>
      </c>
      <c r="C23" s="35">
        <v>312000</v>
      </c>
      <c r="D23" s="35">
        <v>50000</v>
      </c>
      <c r="E23" s="35">
        <v>286000</v>
      </c>
      <c r="F23" s="35">
        <v>822000</v>
      </c>
      <c r="G23" s="35">
        <v>58000</v>
      </c>
      <c r="H23" s="35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E3" sqref="E3 E4 E5 E6 E7 E8 E9 E10 E11 E12"/>
    </sheetView>
  </sheetViews>
  <sheetFormatPr defaultRowHeight="16.5" x14ac:dyDescent="0.3"/>
  <cols>
    <col min="1" max="1" width="1.625" customWidth="1"/>
    <col min="6" max="6" width="5.625" customWidth="1"/>
  </cols>
  <sheetData>
    <row r="1" spans="2:8" x14ac:dyDescent="0.3">
      <c r="B1" s="16" t="s">
        <v>129</v>
      </c>
      <c r="C1" s="16"/>
      <c r="D1" s="16"/>
      <c r="E1" s="16"/>
      <c r="G1" s="16" t="s">
        <v>130</v>
      </c>
      <c r="H1" s="16"/>
    </row>
    <row r="2" spans="2:8" x14ac:dyDescent="0.3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3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3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3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3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3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3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3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3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3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3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:E6">
    <scenario name="단가인상" locked="1" count="4" user="Windows 사용자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Windows 사용자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D7F79-3B47-4347-91F6-0CB15ECE4EBF}">
  <sheetPr>
    <outlinePr summaryBelow="0"/>
  </sheetPr>
  <dimension ref="B1:F17"/>
  <sheetViews>
    <sheetView showGridLines="0" workbookViewId="0"/>
  </sheetViews>
  <sheetFormatPr defaultRowHeight="16.5" outlineLevelRow="1" outlineLevelCol="1" x14ac:dyDescent="0.3"/>
  <cols>
    <col min="3" max="3" width="15.125" bestFit="1" customWidth="1"/>
    <col min="4" max="6" width="9" outlineLevel="1"/>
  </cols>
  <sheetData>
    <row r="1" spans="2:6" ht="17.25" thickBot="1" x14ac:dyDescent="0.35"/>
    <row r="2" spans="2:6" x14ac:dyDescent="0.3">
      <c r="B2" s="40" t="s">
        <v>220</v>
      </c>
      <c r="C2" s="41"/>
      <c r="D2" s="47"/>
      <c r="E2" s="47"/>
      <c r="F2" s="47"/>
    </row>
    <row r="3" spans="2:6" collapsed="1" x14ac:dyDescent="0.3">
      <c r="B3" s="39"/>
      <c r="C3" s="39"/>
      <c r="D3" s="48" t="s">
        <v>222</v>
      </c>
      <c r="E3" s="48" t="s">
        <v>218</v>
      </c>
      <c r="F3" s="48" t="s">
        <v>219</v>
      </c>
    </row>
    <row r="4" spans="2:6" hidden="1" outlineLevel="1" x14ac:dyDescent="0.3">
      <c r="B4" s="43"/>
      <c r="C4" s="43"/>
      <c r="D4" s="36"/>
      <c r="E4" s="50"/>
      <c r="F4" s="50"/>
    </row>
    <row r="5" spans="2:6" x14ac:dyDescent="0.3">
      <c r="B5" s="44" t="s">
        <v>221</v>
      </c>
      <c r="C5" s="45"/>
      <c r="D5" s="42"/>
      <c r="E5" s="42"/>
      <c r="F5" s="42"/>
    </row>
    <row r="6" spans="2:6" outlineLevel="1" x14ac:dyDescent="0.3">
      <c r="B6" s="43"/>
      <c r="C6" s="43" t="s">
        <v>134</v>
      </c>
      <c r="D6" s="37">
        <v>950</v>
      </c>
      <c r="E6" s="49">
        <v>1100</v>
      </c>
      <c r="F6" s="49">
        <v>700</v>
      </c>
    </row>
    <row r="7" spans="2:6" outlineLevel="1" x14ac:dyDescent="0.3">
      <c r="B7" s="43"/>
      <c r="C7" s="43" t="s">
        <v>211</v>
      </c>
      <c r="D7" s="37">
        <v>1400</v>
      </c>
      <c r="E7" s="49">
        <v>1600</v>
      </c>
      <c r="F7" s="49">
        <v>1300</v>
      </c>
    </row>
    <row r="8" spans="2:6" outlineLevel="1" x14ac:dyDescent="0.3">
      <c r="B8" s="43"/>
      <c r="C8" s="43" t="s">
        <v>212</v>
      </c>
      <c r="D8" s="37">
        <v>560</v>
      </c>
      <c r="E8" s="49">
        <v>700</v>
      </c>
      <c r="F8" s="49">
        <v>450</v>
      </c>
    </row>
    <row r="9" spans="2:6" outlineLevel="1" x14ac:dyDescent="0.3">
      <c r="B9" s="43"/>
      <c r="C9" s="43" t="s">
        <v>213</v>
      </c>
      <c r="D9" s="37">
        <v>340</v>
      </c>
      <c r="E9" s="49">
        <v>450</v>
      </c>
      <c r="F9" s="49">
        <v>300</v>
      </c>
    </row>
    <row r="10" spans="2:6" x14ac:dyDescent="0.3">
      <c r="B10" s="44" t="s">
        <v>223</v>
      </c>
      <c r="C10" s="45"/>
      <c r="D10" s="42"/>
      <c r="E10" s="42"/>
      <c r="F10" s="42"/>
    </row>
    <row r="11" spans="2:6" outlineLevel="1" x14ac:dyDescent="0.3">
      <c r="B11" s="43"/>
      <c r="C11" s="43" t="s">
        <v>214</v>
      </c>
      <c r="D11" s="37">
        <v>14250</v>
      </c>
      <c r="E11" s="37">
        <v>16500</v>
      </c>
      <c r="F11" s="37">
        <v>10500</v>
      </c>
    </row>
    <row r="12" spans="2:6" outlineLevel="1" x14ac:dyDescent="0.3">
      <c r="B12" s="43"/>
      <c r="C12" s="43" t="s">
        <v>215</v>
      </c>
      <c r="D12" s="37">
        <v>14000</v>
      </c>
      <c r="E12" s="37">
        <v>16000</v>
      </c>
      <c r="F12" s="37">
        <v>13000</v>
      </c>
    </row>
    <row r="13" spans="2:6" outlineLevel="1" x14ac:dyDescent="0.3">
      <c r="B13" s="43"/>
      <c r="C13" s="43" t="s">
        <v>216</v>
      </c>
      <c r="D13" s="37">
        <v>8400</v>
      </c>
      <c r="E13" s="37">
        <v>10500</v>
      </c>
      <c r="F13" s="37">
        <v>6750</v>
      </c>
    </row>
    <row r="14" spans="2:6" ht="17.25" outlineLevel="1" thickBot="1" x14ac:dyDescent="0.35">
      <c r="B14" s="46"/>
      <c r="C14" s="46" t="s">
        <v>217</v>
      </c>
      <c r="D14" s="38">
        <v>19600</v>
      </c>
      <c r="E14" s="38">
        <v>22400</v>
      </c>
      <c r="F14" s="38">
        <v>18200</v>
      </c>
    </row>
    <row r="15" spans="2:6" x14ac:dyDescent="0.3">
      <c r="B15" t="s">
        <v>224</v>
      </c>
    </row>
    <row r="16" spans="2:6" x14ac:dyDescent="0.3">
      <c r="B16" t="s">
        <v>225</v>
      </c>
    </row>
    <row r="17" spans="2:2" x14ac:dyDescent="0.3">
      <c r="B17" t="s">
        <v>226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sqref="A1:G1"/>
    </sheetView>
  </sheetViews>
  <sheetFormatPr defaultRowHeight="16.5" x14ac:dyDescent="0.3"/>
  <sheetData>
    <row r="1" spans="1:7" ht="20.25" x14ac:dyDescent="0.3">
      <c r="A1" s="13" t="s">
        <v>136</v>
      </c>
      <c r="B1" s="13"/>
      <c r="C1" s="13"/>
      <c r="D1" s="13"/>
      <c r="E1" s="13"/>
      <c r="F1" s="13"/>
      <c r="G1" s="13"/>
    </row>
    <row r="3" spans="1:7" x14ac:dyDescent="0.3">
      <c r="A3" s="1" t="s">
        <v>137</v>
      </c>
      <c r="B3" s="1" t="s">
        <v>56</v>
      </c>
      <c r="C3" s="1" t="s">
        <v>59</v>
      </c>
      <c r="D3" s="1" t="s">
        <v>138</v>
      </c>
      <c r="E3" s="1" t="s">
        <v>139</v>
      </c>
      <c r="F3" s="1" t="s">
        <v>140</v>
      </c>
      <c r="G3" s="1" t="s">
        <v>141</v>
      </c>
    </row>
    <row r="4" spans="1:7" x14ac:dyDescent="0.3">
      <c r="A4" s="1" t="s">
        <v>142</v>
      </c>
      <c r="B4" s="1" t="s">
        <v>143</v>
      </c>
      <c r="C4" s="1" t="s">
        <v>144</v>
      </c>
      <c r="D4" s="1">
        <v>28</v>
      </c>
      <c r="E4" s="1">
        <v>38</v>
      </c>
      <c r="F4" s="1">
        <v>8</v>
      </c>
      <c r="G4" s="1">
        <v>17</v>
      </c>
    </row>
    <row r="5" spans="1:7" x14ac:dyDescent="0.3">
      <c r="A5" s="1" t="s">
        <v>145</v>
      </c>
      <c r="B5" s="1" t="s">
        <v>146</v>
      </c>
      <c r="C5" s="1" t="s">
        <v>147</v>
      </c>
      <c r="D5" s="1">
        <v>29</v>
      </c>
      <c r="E5" s="1">
        <v>38</v>
      </c>
      <c r="F5" s="1">
        <v>10</v>
      </c>
      <c r="G5" s="1">
        <v>19</v>
      </c>
    </row>
    <row r="6" spans="1:7" x14ac:dyDescent="0.3">
      <c r="A6" s="1" t="s">
        <v>148</v>
      </c>
      <c r="B6" s="1" t="s">
        <v>149</v>
      </c>
      <c r="C6" s="1" t="s">
        <v>144</v>
      </c>
      <c r="D6" s="1">
        <v>27</v>
      </c>
      <c r="E6" s="1">
        <v>30</v>
      </c>
      <c r="F6" s="1">
        <v>8</v>
      </c>
      <c r="G6" s="1">
        <v>12</v>
      </c>
    </row>
    <row r="7" spans="1:7" x14ac:dyDescent="0.3">
      <c r="A7" s="1" t="s">
        <v>150</v>
      </c>
      <c r="B7" s="1" t="s">
        <v>151</v>
      </c>
      <c r="C7" s="1" t="s">
        <v>144</v>
      </c>
      <c r="D7" s="1">
        <v>29</v>
      </c>
      <c r="E7" s="1">
        <v>40</v>
      </c>
      <c r="F7" s="1">
        <v>10</v>
      </c>
      <c r="G7" s="1">
        <v>18</v>
      </c>
    </row>
    <row r="8" spans="1:7" x14ac:dyDescent="0.3">
      <c r="A8" s="1" t="s">
        <v>152</v>
      </c>
      <c r="B8" s="1" t="s">
        <v>153</v>
      </c>
      <c r="C8" s="1" t="s">
        <v>147</v>
      </c>
      <c r="D8" s="1">
        <v>20</v>
      </c>
      <c r="E8" s="1">
        <v>35</v>
      </c>
      <c r="F8" s="1">
        <v>9</v>
      </c>
      <c r="G8" s="1">
        <v>18</v>
      </c>
    </row>
    <row r="9" spans="1:7" x14ac:dyDescent="0.3">
      <c r="A9" s="1" t="s">
        <v>154</v>
      </c>
      <c r="B9" s="1" t="s">
        <v>155</v>
      </c>
      <c r="C9" s="1" t="s">
        <v>144</v>
      </c>
      <c r="D9" s="1">
        <v>25</v>
      </c>
      <c r="E9" s="1">
        <v>28</v>
      </c>
      <c r="F9" s="1">
        <v>5</v>
      </c>
      <c r="G9" s="1">
        <v>15</v>
      </c>
    </row>
    <row r="10" spans="1:7" x14ac:dyDescent="0.3">
      <c r="A10" s="1" t="s">
        <v>156</v>
      </c>
      <c r="B10" s="1" t="s">
        <v>157</v>
      </c>
      <c r="C10" s="1" t="s">
        <v>147</v>
      </c>
      <c r="D10" s="1">
        <v>30</v>
      </c>
      <c r="E10" s="1">
        <v>37</v>
      </c>
      <c r="F10" s="1">
        <v>8</v>
      </c>
      <c r="G10" s="1">
        <v>18</v>
      </c>
    </row>
    <row r="11" spans="1:7" x14ac:dyDescent="0.3">
      <c r="A11" s="1" t="s">
        <v>158</v>
      </c>
      <c r="B11" s="1" t="s">
        <v>159</v>
      </c>
      <c r="C11" s="1" t="s">
        <v>147</v>
      </c>
      <c r="D11" s="1">
        <v>25</v>
      </c>
      <c r="E11" s="1">
        <v>33</v>
      </c>
      <c r="F11" s="1">
        <v>5</v>
      </c>
      <c r="G11" s="1">
        <v>20</v>
      </c>
    </row>
    <row r="12" spans="1:7" x14ac:dyDescent="0.3">
      <c r="A12" s="17" t="s">
        <v>160</v>
      </c>
      <c r="B12" s="17"/>
      <c r="C12" s="17"/>
      <c r="D12" s="12"/>
      <c r="E12" s="12"/>
      <c r="F12" s="12"/>
      <c r="G12" s="12"/>
    </row>
  </sheetData>
  <mergeCells count="2">
    <mergeCell ref="A1:G1"/>
    <mergeCell ref="A12:C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P19"/>
  <sheetViews>
    <sheetView workbookViewId="0">
      <selection activeCell="P19" sqref="P19"/>
    </sheetView>
  </sheetViews>
  <sheetFormatPr defaultRowHeight="16.5" x14ac:dyDescent="0.3"/>
  <cols>
    <col min="1" max="1" width="12.375" bestFit="1" customWidth="1"/>
    <col min="3" max="3" width="9.625" bestFit="1" customWidth="1"/>
    <col min="4" max="4" width="9.5" bestFit="1" customWidth="1"/>
  </cols>
  <sheetData>
    <row r="1" spans="1:5" ht="20.25" x14ac:dyDescent="0.3">
      <c r="A1" s="13" t="s">
        <v>161</v>
      </c>
      <c r="B1" s="13"/>
      <c r="C1" s="13"/>
      <c r="D1" s="13"/>
      <c r="E1" s="13"/>
    </row>
    <row r="3" spans="1:5" x14ac:dyDescent="0.3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3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3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3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3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3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3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3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3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  <row r="19" spans="16:16" x14ac:dyDescent="0.3">
      <c r="P19" s="51" t="s">
        <v>228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대리점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 사용자</cp:lastModifiedBy>
  <dcterms:created xsi:type="dcterms:W3CDTF">2023-04-27T08:01:32Z</dcterms:created>
  <dcterms:modified xsi:type="dcterms:W3CDTF">2024-11-25T15:12:12Z</dcterms:modified>
</cp:coreProperties>
</file>