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31188" yWindow="1296" windowWidth="23328" windowHeight="18396" tabRatio="721"/>
  </bookViews>
  <sheets>
    <sheet name="기본작업-1" sheetId="1" r:id="rId1"/>
    <sheet name="기본작업-2" sheetId="2" r:id="rId2"/>
    <sheet name="기본작업-3" sheetId="9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대리점">'기본작업-2'!$A$4:$G$13</definedName>
  </definedNames>
  <calcPr calcId="162913"/>
  <pivotCaches>
    <pivotCache cacheId="3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4" l="1"/>
  <c r="D3" i="4"/>
  <c r="D5" i="4"/>
  <c r="D6" i="4"/>
  <c r="D7" i="4"/>
  <c r="D8" i="4"/>
  <c r="D22" i="4"/>
  <c r="C22" i="4"/>
  <c r="E27" i="4"/>
  <c r="E28" i="4"/>
  <c r="E29" i="4"/>
  <c r="E30" i="4"/>
  <c r="E31" i="4"/>
  <c r="E26" i="4"/>
  <c r="D27" i="4"/>
  <c r="D28" i="4"/>
  <c r="D29" i="4"/>
  <c r="D30" i="4"/>
  <c r="D31" i="4"/>
  <c r="D26" i="4"/>
  <c r="J22" i="4"/>
  <c r="E12" i="7"/>
  <c r="F12" i="7"/>
  <c r="G12" i="7"/>
  <c r="D12" i="7"/>
  <c r="E4" i="6" l="1"/>
  <c r="E5" i="6"/>
  <c r="E6" i="6"/>
  <c r="E7" i="6"/>
  <c r="E8" i="6"/>
  <c r="E9" i="6"/>
  <c r="E10" i="6"/>
  <c r="E11" i="6"/>
  <c r="E12" i="6"/>
  <c r="E3" i="6"/>
</calcChain>
</file>

<file path=xl/sharedStrings.xml><?xml version="1.0" encoding="utf-8"?>
<sst xmlns="http://schemas.openxmlformats.org/spreadsheetml/2006/main" count="301" uniqueCount="214">
  <si>
    <t>상품별 서비스 요금 비교표</t>
    <phoneticPr fontId="1" type="noConversion"/>
  </si>
  <si>
    <t>[표1]</t>
  </si>
  <si>
    <t>인사고과 결과</t>
  </si>
  <si>
    <t>사원코드</t>
  </si>
  <si>
    <t>근태</t>
  </si>
  <si>
    <t>실적</t>
  </si>
  <si>
    <t>평가</t>
  </si>
  <si>
    <t>SG-001</t>
  </si>
  <si>
    <t>SG-002</t>
  </si>
  <si>
    <t>SG-003</t>
  </si>
  <si>
    <t>SG-004</t>
  </si>
  <si>
    <t>SG-005</t>
  </si>
  <si>
    <t>SG-006</t>
  </si>
  <si>
    <t>&lt;평가표&gt;</t>
  </si>
  <si>
    <t>평균</t>
  </si>
  <si>
    <t>[표2]</t>
  </si>
  <si>
    <t>지점별 경영성과</t>
  </si>
  <si>
    <t>지점코드</t>
  </si>
  <si>
    <t>총매출액</t>
  </si>
  <si>
    <t>매출원가</t>
  </si>
  <si>
    <t>매출이익</t>
  </si>
  <si>
    <t>지역</t>
  </si>
  <si>
    <t>S01</t>
  </si>
  <si>
    <t>D02</t>
  </si>
  <si>
    <t>G03</t>
  </si>
  <si>
    <t>B04</t>
  </si>
  <si>
    <t>K05</t>
  </si>
  <si>
    <t>S06</t>
  </si>
  <si>
    <t>B07</t>
  </si>
  <si>
    <t>[표3]</t>
  </si>
  <si>
    <t>수송 요금표</t>
  </si>
  <si>
    <t>고객명</t>
  </si>
  <si>
    <t>종류</t>
  </si>
  <si>
    <t>단가(B)</t>
  </si>
  <si>
    <t>최종요금</t>
  </si>
  <si>
    <t>김정숙</t>
  </si>
  <si>
    <t>특송</t>
  </si>
  <si>
    <t>김수자</t>
  </si>
  <si>
    <t>일반</t>
  </si>
  <si>
    <t>이민정</t>
  </si>
  <si>
    <t>김영균</t>
  </si>
  <si>
    <t>박경석</t>
  </si>
  <si>
    <t>박영은</t>
  </si>
  <si>
    <t>표준편차</t>
  </si>
  <si>
    <t>[표4]</t>
  </si>
  <si>
    <t>제품 생산 현황</t>
  </si>
  <si>
    <t>생산기간</t>
  </si>
  <si>
    <t>생산부서</t>
  </si>
  <si>
    <t>생산량</t>
  </si>
  <si>
    <t>1월</t>
  </si>
  <si>
    <t>2월</t>
  </si>
  <si>
    <t>3월</t>
  </si>
  <si>
    <t>4월</t>
  </si>
  <si>
    <t>생산량 합계</t>
  </si>
  <si>
    <t>[표5]</t>
  </si>
  <si>
    <t>병원환자현황</t>
  </si>
  <si>
    <t>이름</t>
  </si>
  <si>
    <t>주민등록번호</t>
  </si>
  <si>
    <t>가족수</t>
  </si>
  <si>
    <t>성별</t>
  </si>
  <si>
    <t>생년월일</t>
  </si>
  <si>
    <t>김민국</t>
  </si>
  <si>
    <t>김수영</t>
  </si>
  <si>
    <t>010125-326****</t>
  </si>
  <si>
    <t>김영숙</t>
  </si>
  <si>
    <t>김영한</t>
  </si>
  <si>
    <t>남시정</t>
  </si>
  <si>
    <t>민형자</t>
  </si>
  <si>
    <t>010706-468****</t>
  </si>
  <si>
    <t>780723-106****</t>
    <phoneticPr fontId="1" type="noConversion"/>
  </si>
  <si>
    <t>851120-215****</t>
    <phoneticPr fontId="1" type="noConversion"/>
  </si>
  <si>
    <t>790519-178****</t>
    <phoneticPr fontId="1" type="noConversion"/>
  </si>
  <si>
    <t>871230-112****</t>
    <phoneticPr fontId="1" type="noConversion"/>
  </si>
  <si>
    <t>계획수량</t>
  </si>
  <si>
    <t>판매수량</t>
  </si>
  <si>
    <t>총판매금액</t>
  </si>
  <si>
    <t>할인율</t>
  </si>
  <si>
    <t>총수입</t>
  </si>
  <si>
    <t>실적율</t>
  </si>
  <si>
    <t>서울</t>
  </si>
  <si>
    <t>경기</t>
  </si>
  <si>
    <t>충청남도</t>
  </si>
  <si>
    <t>충청북도</t>
  </si>
  <si>
    <t>경상남도</t>
  </si>
  <si>
    <t>경상북도</t>
  </si>
  <si>
    <t>전라남도</t>
  </si>
  <si>
    <t>전라북도</t>
  </si>
  <si>
    <t>강원도</t>
  </si>
  <si>
    <t>제주도</t>
  </si>
  <si>
    <t>수산물 경매가격표</t>
    <phoneticPr fontId="1" type="noConversion"/>
  </si>
  <si>
    <t>경매번호</t>
  </si>
  <si>
    <t>품목</t>
  </si>
  <si>
    <t>산지</t>
  </si>
  <si>
    <t>단위</t>
  </si>
  <si>
    <t>상품</t>
  </si>
  <si>
    <t>중품</t>
  </si>
  <si>
    <t>하품</t>
  </si>
  <si>
    <t>광어</t>
  </si>
  <si>
    <t>서해</t>
  </si>
  <si>
    <t>자연 1Kg</t>
  </si>
  <si>
    <t>농어</t>
  </si>
  <si>
    <t>남해</t>
  </si>
  <si>
    <t>대구</t>
  </si>
  <si>
    <t>동해</t>
  </si>
  <si>
    <t>도미</t>
  </si>
  <si>
    <t>양식 1Kg</t>
  </si>
  <si>
    <t>방어</t>
  </si>
  <si>
    <t>붕장어</t>
  </si>
  <si>
    <t>오징어</t>
  </si>
  <si>
    <t>자연 8Kg</t>
  </si>
  <si>
    <t>우럭</t>
  </si>
  <si>
    <t>전복</t>
  </si>
  <si>
    <t>거래처별 미수금 현황</t>
    <phoneticPr fontId="1" type="noConversion"/>
  </si>
  <si>
    <t>거래처명</t>
  </si>
  <si>
    <t>품목명</t>
  </si>
  <si>
    <t>수량</t>
  </si>
  <si>
    <t>판매금액</t>
  </si>
  <si>
    <t>미수금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</si>
  <si>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</si>
  <si>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</si>
  <si>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</si>
  <si>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</si>
  <si>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</si>
  <si>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</si>
  <si>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</si>
  <si>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</si>
  <si>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</si>
  <si>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백색화학</t>
  </si>
  <si>
    <t>서울 대리점 판매현황</t>
    <phoneticPr fontId="1" type="noConversion"/>
  </si>
  <si>
    <t>단가표</t>
    <phoneticPr fontId="1" type="noConversion"/>
  </si>
  <si>
    <t>목표량</t>
  </si>
  <si>
    <t>판매량</t>
  </si>
  <si>
    <t>판매액</t>
  </si>
  <si>
    <t>냉장고</t>
  </si>
  <si>
    <t>단가</t>
  </si>
  <si>
    <t>웹 디자인과 성적 일람표</t>
    <phoneticPr fontId="1" type="noConversion"/>
  </si>
  <si>
    <t>학번</t>
  </si>
  <si>
    <t>중간</t>
  </si>
  <si>
    <t>기말</t>
  </si>
  <si>
    <t>출석</t>
  </si>
  <si>
    <t>과제</t>
  </si>
  <si>
    <t>C003</t>
  </si>
  <si>
    <t>최우수</t>
  </si>
  <si>
    <t>남</t>
  </si>
  <si>
    <t>B002</t>
  </si>
  <si>
    <t>소망이</t>
  </si>
  <si>
    <t>여</t>
  </si>
  <si>
    <t>C001</t>
  </si>
  <si>
    <t>장주식</t>
  </si>
  <si>
    <t>C002</t>
  </si>
  <si>
    <t>이용맹</t>
  </si>
  <si>
    <t>B001</t>
  </si>
  <si>
    <t>조은이</t>
  </si>
  <si>
    <t>A001</t>
  </si>
  <si>
    <t>강착실</t>
  </si>
  <si>
    <t>A003</t>
  </si>
  <si>
    <t>김장독</t>
  </si>
  <si>
    <t>A004</t>
  </si>
  <si>
    <t>박복자</t>
  </si>
  <si>
    <t>평균</t>
    <phoneticPr fontId="1" type="noConversion"/>
  </si>
  <si>
    <t>판매 데이터</t>
    <phoneticPr fontId="1" type="noConversion"/>
  </si>
  <si>
    <t>판매원</t>
  </si>
  <si>
    <t>판매일자</t>
  </si>
  <si>
    <t>구매자수</t>
  </si>
  <si>
    <t>문구류</t>
  </si>
  <si>
    <t>강석현</t>
  </si>
  <si>
    <t>05월 25일</t>
  </si>
  <si>
    <t>프린터소모품</t>
  </si>
  <si>
    <t>나하연</t>
  </si>
  <si>
    <t>06월 22일</t>
  </si>
  <si>
    <t>OHP필름</t>
  </si>
  <si>
    <t>배한석</t>
  </si>
  <si>
    <t>05월 17일</t>
  </si>
  <si>
    <t>건전지</t>
  </si>
  <si>
    <t>견고한</t>
  </si>
  <si>
    <t>05월 23일</t>
  </si>
  <si>
    <t>모한나</t>
  </si>
  <si>
    <t>06월 26일</t>
  </si>
  <si>
    <t>길나무</t>
  </si>
  <si>
    <t>05월 20일</t>
  </si>
  <si>
    <t>이동수</t>
  </si>
  <si>
    <t>05월 12일</t>
  </si>
  <si>
    <t>누구나</t>
  </si>
  <si>
    <t>05월 13일</t>
  </si>
  <si>
    <t>노력</t>
  </si>
  <si>
    <t>준수</t>
  </si>
  <si>
    <t>우수</t>
  </si>
  <si>
    <t>세탁기</t>
    <phoneticPr fontId="1" type="noConversion"/>
  </si>
  <si>
    <t>스타일러</t>
    <phoneticPr fontId="1" type="noConversion"/>
  </si>
  <si>
    <t>청소기</t>
    <phoneticPr fontId="1" type="noConversion"/>
  </si>
  <si>
    <t>생산A</t>
  </si>
  <si>
    <t>생산B</t>
  </si>
  <si>
    <t>컴퓨터(PC) 販賣 현황</t>
    <phoneticPr fontId="1" type="noConversion"/>
  </si>
  <si>
    <t>대리점</t>
    <phoneticPr fontId="1" type="noConversion"/>
  </si>
  <si>
    <t>행 레이블</t>
  </si>
  <si>
    <t>총합계</t>
  </si>
  <si>
    <t>열 레이블</t>
  </si>
  <si>
    <t>합계 : 미수금</t>
  </si>
  <si>
    <t>*</t>
  </si>
  <si>
    <t>생산부서</t>
    <phoneticPr fontId="1" type="noConversion"/>
  </si>
  <si>
    <t>생산B</t>
    <phoneticPr fontId="1" type="noConversion"/>
  </si>
  <si>
    <t>국가별</t>
    <phoneticPr fontId="1" type="noConversion"/>
  </si>
  <si>
    <t>기준</t>
    <phoneticPr fontId="1" type="noConversion"/>
  </si>
  <si>
    <t>표준요금</t>
    <phoneticPr fontId="1" type="noConversion"/>
  </si>
  <si>
    <t>할인요금A</t>
    <phoneticPr fontId="1" type="noConversion"/>
  </si>
  <si>
    <t>할인요금Q</t>
    <phoneticPr fontId="1" type="noConversion"/>
  </si>
  <si>
    <t>할인요금T</t>
    <phoneticPr fontId="1" type="noConversion"/>
  </si>
  <si>
    <t>최저할인비율</t>
    <phoneticPr fontId="1" type="noConversion"/>
  </si>
  <si>
    <t>뉴질랜드</t>
    <phoneticPr fontId="1" type="noConversion"/>
  </si>
  <si>
    <t>대만</t>
    <phoneticPr fontId="1" type="noConversion"/>
  </si>
  <si>
    <t>독일</t>
    <phoneticPr fontId="1" type="noConversion"/>
  </si>
  <si>
    <t>미국</t>
    <phoneticPr fontId="1" type="noConversion"/>
  </si>
  <si>
    <t>스웨덴</t>
    <phoneticPr fontId="1" type="noConversion"/>
  </si>
  <si>
    <t>스위스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</si>
</sst>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7" formatCode="0.0"/>
    <numFmt numFmtId="178" formatCode="#,###&quot;원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6" fontId="0" fillId="0" borderId="1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4" xfId="2" applyAlignment="1">
      <alignment horizontal="center" vertical="center"/>
    </xf>
    <xf numFmtId="178" fontId="0" fillId="0" borderId="1" xfId="0" applyNumberFormat="1" applyBorder="1">
      <alignment vertical="center"/>
    </xf>
    <xf numFmtId="9" fontId="0" fillId="0" borderId="1" xfId="0" applyNumberForma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8" fontId="0" fillId="0" borderId="11" xfId="0" applyNumberFormat="1" applyBorder="1">
      <alignment vertical="center"/>
    </xf>
    <xf numFmtId="9" fontId="0" fillId="0" borderId="11" xfId="0" applyNumberFormat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</cellXfs>
  <cellStyles count="3">
    <cellStyle name="쉼표 [0]" xfId="1" builtinId="6"/>
    <cellStyle name="제목 1" xfId="2" builtinId="16"/>
    <cellStyle name="표준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판매원별 판매액과 구매자수 비교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구매자수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차트작업!$E$4:$E$11</c:f>
              <c:numCache>
                <c:formatCode>General</c:formatCode>
                <c:ptCount val="8"/>
                <c:pt idx="0">
                  <c:v>23</c:v>
                </c:pt>
                <c:pt idx="1">
                  <c:v>12</c:v>
                </c:pt>
                <c:pt idx="2">
                  <c:v>28</c:v>
                </c:pt>
                <c:pt idx="3">
                  <c:v>18</c:v>
                </c:pt>
                <c:pt idx="4">
                  <c:v>95</c:v>
                </c:pt>
                <c:pt idx="5">
                  <c:v>78</c:v>
                </c:pt>
                <c:pt idx="6">
                  <c:v>42</c:v>
                </c:pt>
                <c:pt idx="7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26-437F-A331-30977C22E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18844319"/>
        <c:axId val="1318844799"/>
      </c:barChart>
      <c:lineChart>
        <c:grouping val="standar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판매액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차트작업!$C$4:$C$11</c:f>
              <c:numCache>
                <c:formatCode>#,##0_ </c:formatCode>
                <c:ptCount val="8"/>
                <c:pt idx="0">
                  <c:v>356000</c:v>
                </c:pt>
                <c:pt idx="1">
                  <c:v>173000</c:v>
                </c:pt>
                <c:pt idx="2">
                  <c:v>498000</c:v>
                </c:pt>
                <c:pt idx="3">
                  <c:v>87000</c:v>
                </c:pt>
                <c:pt idx="4">
                  <c:v>1530000</c:v>
                </c:pt>
                <c:pt idx="5">
                  <c:v>1837000</c:v>
                </c:pt>
                <c:pt idx="6">
                  <c:v>732000</c:v>
                </c:pt>
                <c:pt idx="7">
                  <c:v>500000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F-4876-8BF4-41FF0D4F1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4999248"/>
        <c:axId val="504997168"/>
      </c:lineChart>
      <c:catAx>
        <c:axId val="1318844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판매원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844799"/>
        <c:crosses val="autoZero"/>
        <c:auto val="1"/>
        <c:lblAlgn val="ctr"/>
        <c:lblOffset val="100"/>
        <c:noMultiLvlLbl val="0"/>
      </c:catAx>
      <c:valAx>
        <c:axId val="1318844799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구매자수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844319"/>
        <c:crosses val="autoZero"/>
        <c:crossBetween val="between"/>
      </c:valAx>
      <c:valAx>
        <c:axId val="50499716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판매액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04999248"/>
        <c:crosses val="max"/>
        <c:crossBetween val="between"/>
      </c:valAx>
      <c:catAx>
        <c:axId val="504999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4997168"/>
        <c:auto val="1"/>
        <c:lblAlgn val="ctr"/>
        <c:lblOffset val="100"/>
        <c:noMultiLvlLbl val="0"/>
      </c:catAx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13</xdr:row>
      <xdr:rowOff>0</xdr:rowOff>
    </xdr:from>
    <xdr:to>
      <xdr:col>7</xdr:col>
      <xdr:colOff>0</xdr:colOff>
      <xdr:row>15</xdr:row>
      <xdr:rowOff>0</xdr:rowOff>
    </xdr:to>
    <xdr:sp macro="[0]!테두리" textlink="">
      <xdr:nvSpPr>
        <xdr:cNvPr id="2" name="직사각형 1"/>
        <xdr:cNvSpPr/>
      </xdr:nvSpPr>
      <xdr:spPr>
        <a:xfrm>
          <a:off x="3352800" y="2918460"/>
          <a:ext cx="1341120" cy="44196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0</xdr:rowOff>
        </xdr:from>
        <xdr:to>
          <xdr:col>4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5D63C3A-08CF-93F1-57EA-237BFE6C6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 사용자" refreshedDate="45860.807557870372" createdVersion="6" refreshedVersion="6" minRefreshableVersion="3" recordCount="10">
  <cacheSource type="worksheet">
    <worksheetSource ref="A3:E13" sheet="분석작업-1"/>
  </cacheSource>
  <cacheFields count="5">
    <cacheField name="거래처명" numFmtId="0">
      <sharedItems count="4">
        <s v="고려화학"/>
        <s v="명지페인트"/>
        <s v="삼화페인트"/>
        <s v="백색화학"/>
      </sharedItems>
    </cacheField>
    <cacheField name="품목명" numFmtId="0">
      <sharedItems count="6">
        <s v="Blue"/>
        <s v="Red300"/>
        <s v="Violet550"/>
        <s v="Red334 "/>
        <s v="Yellow "/>
        <s v="Violet600"/>
      </sharedItems>
    </cacheField>
    <cacheField name="수량" numFmtId="0">
      <sharedItems containsSemiMixedTypes="0" containsString="0" containsNumber="1" containsInteger="1" minValue="7" maxValue="20"/>
    </cacheField>
    <cacheField name="판매금액" numFmtId="41">
      <sharedItems containsSemiMixedTypes="0" containsString="0" containsNumber="1" containsInteger="1" minValue="80500" maxValue="300000"/>
    </cacheField>
    <cacheField name="미수금" numFmtId="176">
      <sharedItems containsSemiMixedTypes="0" containsString="0" containsNumber="1" containsInteger="1" minValue="0" maxValue="702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x v="0"/>
    <x v="0"/>
    <n v="20"/>
    <n v="240000"/>
    <n v="83720"/>
  </r>
  <r>
    <x v="1"/>
    <x v="1"/>
    <n v="7"/>
    <n v="84000"/>
    <n v="312000"/>
  </r>
  <r>
    <x v="2"/>
    <x v="2"/>
    <n v="7"/>
    <n v="80500"/>
    <n v="156000"/>
  </r>
  <r>
    <x v="0"/>
    <x v="3"/>
    <n v="12"/>
    <n v="300000"/>
    <n v="0"/>
  </r>
  <r>
    <x v="2"/>
    <x v="4"/>
    <n v="12"/>
    <n v="150000"/>
    <n v="0"/>
  </r>
  <r>
    <x v="1"/>
    <x v="2"/>
    <n v="7"/>
    <n v="80500"/>
    <n v="130000"/>
  </r>
  <r>
    <x v="2"/>
    <x v="5"/>
    <n v="15"/>
    <n v="278250"/>
    <n v="702000"/>
  </r>
  <r>
    <x v="0"/>
    <x v="4"/>
    <n v="15"/>
    <n v="180000"/>
    <n v="58000"/>
  </r>
  <r>
    <x v="3"/>
    <x v="5"/>
    <n v="8"/>
    <n v="90000"/>
    <n v="120000"/>
  </r>
  <r>
    <x v="3"/>
    <x v="3"/>
    <n v="20"/>
    <n v="280000"/>
    <n v="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3" applyNumberFormats="0" applyBorderFormats="0" applyFontFormats="0" applyPatternFormats="0" applyAlignmentFormats="0" applyWidthHeightFormats="1" dataCaption="값" missingCaption="*" updatedVersion="6" minRefreshableVersion="3" useAutoFormatting="1" itemPrintTitles="1" createdVersion="6" indent="0" outline="1" outlineData="1" multipleFieldFilters="0">
  <location ref="A17:H23" firstHeaderRow="1" firstDataRow="2" firstDataCol="1"/>
  <pivotFields count="5">
    <pivotField axis="axisRow" showAll="0">
      <items count="5">
        <item x="0"/>
        <item x="1"/>
        <item x="3"/>
        <item x="2"/>
        <item t="default"/>
      </items>
    </pivotField>
    <pivotField axis="axisCol" showAll="0">
      <items count="7">
        <item x="0"/>
        <item x="1"/>
        <item x="3"/>
        <item x="2"/>
        <item x="5"/>
        <item x="4"/>
        <item t="default"/>
      </items>
    </pivotField>
    <pivotField showAll="0"/>
    <pivotField numFmtId="41" showAll="0"/>
    <pivotField dataField="1" numFmtId="176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합계 : 미수금" fld="4" baseField="0" baseItem="0"/>
  </dataField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G9" sqref="G9"/>
    </sheetView>
  </sheetViews>
  <sheetFormatPr defaultRowHeight="17.399999999999999" x14ac:dyDescent="0.4"/>
  <cols>
    <col min="4" max="4" width="9.69921875" bestFit="1" customWidth="1"/>
    <col min="5" max="5" width="9.8984375" bestFit="1" customWidth="1"/>
    <col min="6" max="6" width="9.5" bestFit="1" customWidth="1"/>
    <col min="7" max="7" width="12.296875" bestFit="1" customWidth="1"/>
  </cols>
  <sheetData>
    <row r="1" spans="1:7" x14ac:dyDescent="0.4">
      <c r="A1" t="s">
        <v>0</v>
      </c>
    </row>
    <row r="3" spans="1:7" x14ac:dyDescent="0.4">
      <c r="A3" s="1" t="s">
        <v>201</v>
      </c>
      <c r="B3" s="1" t="s">
        <v>202</v>
      </c>
      <c r="C3" s="1" t="s">
        <v>203</v>
      </c>
      <c r="D3" s="1" t="s">
        <v>204</v>
      </c>
      <c r="E3" s="12" t="s">
        <v>205</v>
      </c>
      <c r="F3" s="12" t="s">
        <v>206</v>
      </c>
      <c r="G3" s="1" t="s">
        <v>207</v>
      </c>
    </row>
    <row r="4" spans="1:7" x14ac:dyDescent="0.4">
      <c r="A4" s="1" t="s">
        <v>208</v>
      </c>
      <c r="B4" s="1">
        <v>60</v>
      </c>
      <c r="C4" s="3">
        <v>906</v>
      </c>
      <c r="D4" s="3">
        <v>860</v>
      </c>
      <c r="E4" s="3">
        <v>585</v>
      </c>
      <c r="F4" s="3">
        <v>556</v>
      </c>
      <c r="G4" s="2">
        <v>0.38629999999999998</v>
      </c>
    </row>
    <row r="5" spans="1:7" x14ac:dyDescent="0.4">
      <c r="A5" s="1" t="s">
        <v>209</v>
      </c>
      <c r="B5" s="12">
        <v>60</v>
      </c>
      <c r="C5" s="3">
        <v>823</v>
      </c>
      <c r="D5" s="3">
        <v>781</v>
      </c>
      <c r="E5" s="3">
        <v>512</v>
      </c>
      <c r="F5" s="3">
        <v>486</v>
      </c>
      <c r="G5" s="2">
        <v>0.40939999999999999</v>
      </c>
    </row>
    <row r="6" spans="1:7" x14ac:dyDescent="0.4">
      <c r="A6" s="1" t="s">
        <v>210</v>
      </c>
      <c r="B6" s="12">
        <v>60</v>
      </c>
      <c r="C6" s="3">
        <v>1133</v>
      </c>
      <c r="D6" s="3">
        <v>1076</v>
      </c>
      <c r="E6" s="3">
        <v>684</v>
      </c>
      <c r="F6" s="3">
        <v>649</v>
      </c>
      <c r="G6" s="2">
        <v>0.42709999999999998</v>
      </c>
    </row>
    <row r="7" spans="1:7" x14ac:dyDescent="0.4">
      <c r="A7" s="1" t="s">
        <v>211</v>
      </c>
      <c r="B7" s="12">
        <v>60</v>
      </c>
      <c r="C7" s="3">
        <v>565</v>
      </c>
      <c r="D7" s="3">
        <v>536</v>
      </c>
      <c r="E7" s="3">
        <v>356</v>
      </c>
      <c r="F7" s="3">
        <v>338</v>
      </c>
      <c r="G7" s="2">
        <v>0.4017</v>
      </c>
    </row>
    <row r="8" spans="1:7" x14ac:dyDescent="0.4">
      <c r="A8" s="1" t="s">
        <v>212</v>
      </c>
      <c r="B8" s="1">
        <v>30</v>
      </c>
      <c r="C8" s="3">
        <v>1133</v>
      </c>
      <c r="D8" s="3">
        <v>1076</v>
      </c>
      <c r="E8" s="3">
        <v>684</v>
      </c>
      <c r="F8" s="3">
        <v>649</v>
      </c>
      <c r="G8" s="2">
        <v>0.42709999999999998</v>
      </c>
    </row>
    <row r="9" spans="1:7" x14ac:dyDescent="0.4">
      <c r="A9" s="1" t="s">
        <v>213</v>
      </c>
      <c r="B9" s="12">
        <v>30</v>
      </c>
      <c r="C9" s="3">
        <v>1133</v>
      </c>
      <c r="D9" s="3">
        <v>1076</v>
      </c>
      <c r="E9" s="3">
        <v>684</v>
      </c>
      <c r="F9" s="3">
        <v>338</v>
      </c>
      <c r="G9" s="2">
        <v>0.42709999999999998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D21" sqref="D21"/>
    </sheetView>
  </sheetViews>
  <sheetFormatPr defaultRowHeight="17.399999999999999" x14ac:dyDescent="0.4"/>
  <cols>
    <col min="4" max="4" width="11.09765625" bestFit="1" customWidth="1"/>
    <col min="6" max="6" width="11.09765625" bestFit="1" customWidth="1"/>
  </cols>
  <sheetData>
    <row r="1" spans="1:7" ht="30" customHeight="1" thickBot="1" x14ac:dyDescent="0.45">
      <c r="A1" s="17" t="s">
        <v>192</v>
      </c>
      <c r="B1" s="17"/>
      <c r="C1" s="17"/>
      <c r="D1" s="17"/>
      <c r="E1" s="17"/>
      <c r="F1" s="17"/>
      <c r="G1" s="17"/>
    </row>
    <row r="2" spans="1:7" ht="18.600000000000001" thickTop="1" thickBot="1" x14ac:dyDescent="0.45"/>
    <row r="3" spans="1:7" x14ac:dyDescent="0.4">
      <c r="A3" s="20" t="s">
        <v>193</v>
      </c>
      <c r="B3" s="21" t="s">
        <v>73</v>
      </c>
      <c r="C3" s="21" t="s">
        <v>74</v>
      </c>
      <c r="D3" s="21" t="s">
        <v>75</v>
      </c>
      <c r="E3" s="21" t="s">
        <v>76</v>
      </c>
      <c r="F3" s="21" t="s">
        <v>77</v>
      </c>
      <c r="G3" s="22" t="s">
        <v>78</v>
      </c>
    </row>
    <row r="4" spans="1:7" x14ac:dyDescent="0.4">
      <c r="A4" s="23" t="s">
        <v>79</v>
      </c>
      <c r="B4" s="6">
        <v>200</v>
      </c>
      <c r="C4" s="6">
        <v>220</v>
      </c>
      <c r="D4" s="18">
        <v>2640000</v>
      </c>
      <c r="E4" s="19">
        <v>0.2</v>
      </c>
      <c r="F4" s="18">
        <v>2112000</v>
      </c>
      <c r="G4" s="24">
        <v>1.1000000000000001</v>
      </c>
    </row>
    <row r="5" spans="1:7" x14ac:dyDescent="0.4">
      <c r="A5" s="23" t="s">
        <v>80</v>
      </c>
      <c r="B5" s="6">
        <v>150</v>
      </c>
      <c r="C5" s="6">
        <v>120</v>
      </c>
      <c r="D5" s="18">
        <v>1440000</v>
      </c>
      <c r="E5" s="19">
        <v>0.1</v>
      </c>
      <c r="F5" s="18">
        <v>1296000</v>
      </c>
      <c r="G5" s="24">
        <v>0.8</v>
      </c>
    </row>
    <row r="6" spans="1:7" x14ac:dyDescent="0.4">
      <c r="A6" s="23" t="s">
        <v>81</v>
      </c>
      <c r="B6" s="6">
        <v>120</v>
      </c>
      <c r="C6" s="6">
        <v>100</v>
      </c>
      <c r="D6" s="18">
        <v>1200000</v>
      </c>
      <c r="E6" s="19">
        <v>0.1</v>
      </c>
      <c r="F6" s="18">
        <v>1080000</v>
      </c>
      <c r="G6" s="24">
        <v>0.83</v>
      </c>
    </row>
    <row r="7" spans="1:7" x14ac:dyDescent="0.4">
      <c r="A7" s="23" t="s">
        <v>82</v>
      </c>
      <c r="B7" s="6">
        <v>300</v>
      </c>
      <c r="C7" s="6">
        <v>220</v>
      </c>
      <c r="D7" s="18">
        <v>2640000</v>
      </c>
      <c r="E7" s="19">
        <v>0.2</v>
      </c>
      <c r="F7" s="18">
        <v>2112000</v>
      </c>
      <c r="G7" s="24">
        <v>0.73</v>
      </c>
    </row>
    <row r="8" spans="1:7" x14ac:dyDescent="0.4">
      <c r="A8" s="23" t="s">
        <v>83</v>
      </c>
      <c r="B8" s="6">
        <v>200</v>
      </c>
      <c r="C8" s="6">
        <v>210</v>
      </c>
      <c r="D8" s="18">
        <v>2520000</v>
      </c>
      <c r="E8" s="19">
        <v>0.2</v>
      </c>
      <c r="F8" s="18">
        <v>2016000</v>
      </c>
      <c r="G8" s="24">
        <v>1.05</v>
      </c>
    </row>
    <row r="9" spans="1:7" x14ac:dyDescent="0.4">
      <c r="A9" s="23" t="s">
        <v>84</v>
      </c>
      <c r="B9" s="6">
        <v>150</v>
      </c>
      <c r="C9" s="6">
        <v>150</v>
      </c>
      <c r="D9" s="18">
        <v>1800000</v>
      </c>
      <c r="E9" s="19">
        <v>0.15</v>
      </c>
      <c r="F9" s="18">
        <v>1530000</v>
      </c>
      <c r="G9" s="24">
        <v>1</v>
      </c>
    </row>
    <row r="10" spans="1:7" x14ac:dyDescent="0.4">
      <c r="A10" s="23" t="s">
        <v>85</v>
      </c>
      <c r="B10" s="6">
        <v>200</v>
      </c>
      <c r="C10" s="6">
        <v>180</v>
      </c>
      <c r="D10" s="18">
        <v>2160000</v>
      </c>
      <c r="E10" s="19">
        <v>0.1</v>
      </c>
      <c r="F10" s="18">
        <v>1944000</v>
      </c>
      <c r="G10" s="24">
        <v>0.9</v>
      </c>
    </row>
    <row r="11" spans="1:7" x14ac:dyDescent="0.4">
      <c r="A11" s="23" t="s">
        <v>86</v>
      </c>
      <c r="B11" s="6">
        <v>250</v>
      </c>
      <c r="C11" s="6">
        <v>280</v>
      </c>
      <c r="D11" s="18">
        <v>3360000</v>
      </c>
      <c r="E11" s="19">
        <v>0.2</v>
      </c>
      <c r="F11" s="18">
        <v>2688000</v>
      </c>
      <c r="G11" s="24">
        <v>1.1200000000000001</v>
      </c>
    </row>
    <row r="12" spans="1:7" x14ac:dyDescent="0.4">
      <c r="A12" s="23" t="s">
        <v>87</v>
      </c>
      <c r="B12" s="6">
        <v>150</v>
      </c>
      <c r="C12" s="6">
        <v>130</v>
      </c>
      <c r="D12" s="18">
        <v>1560000</v>
      </c>
      <c r="E12" s="19">
        <v>0.1</v>
      </c>
      <c r="F12" s="18">
        <v>1404000</v>
      </c>
      <c r="G12" s="24">
        <v>0.87</v>
      </c>
    </row>
    <row r="13" spans="1:7" ht="18" thickBot="1" x14ac:dyDescent="0.45">
      <c r="A13" s="25" t="s">
        <v>88</v>
      </c>
      <c r="B13" s="26">
        <v>120</v>
      </c>
      <c r="C13" s="26">
        <v>150</v>
      </c>
      <c r="D13" s="27">
        <v>1800000</v>
      </c>
      <c r="E13" s="28">
        <v>0.15</v>
      </c>
      <c r="F13" s="27">
        <v>1530000</v>
      </c>
      <c r="G13" s="29">
        <v>1.25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E20" sqref="E20"/>
    </sheetView>
  </sheetViews>
  <sheetFormatPr defaultRowHeight="17.399999999999999" x14ac:dyDescent="0.4"/>
  <cols>
    <col min="1" max="1" width="8.8984375" bestFit="1" customWidth="1"/>
    <col min="4" max="4" width="9.09765625" bestFit="1" customWidth="1"/>
    <col min="5" max="5" width="10.09765625" customWidth="1"/>
    <col min="6" max="7" width="8.69921875" customWidth="1"/>
  </cols>
  <sheetData>
    <row r="1" spans="1:7" ht="21" x14ac:dyDescent="0.4">
      <c r="A1" s="13" t="s">
        <v>89</v>
      </c>
      <c r="B1" s="13"/>
      <c r="C1" s="13"/>
      <c r="D1" s="13"/>
      <c r="E1" s="13"/>
      <c r="F1" s="13"/>
      <c r="G1" s="13"/>
    </row>
    <row r="3" spans="1:7" x14ac:dyDescent="0.4">
      <c r="A3" s="6" t="s">
        <v>90</v>
      </c>
      <c r="B3" s="6" t="s">
        <v>91</v>
      </c>
      <c r="C3" s="6" t="s">
        <v>92</v>
      </c>
      <c r="D3" s="6" t="s">
        <v>93</v>
      </c>
      <c r="E3" s="6" t="s">
        <v>94</v>
      </c>
      <c r="F3" s="6" t="s">
        <v>95</v>
      </c>
      <c r="G3" s="6" t="s">
        <v>96</v>
      </c>
    </row>
    <row r="4" spans="1:7" x14ac:dyDescent="0.4">
      <c r="A4" s="6">
        <v>2020643</v>
      </c>
      <c r="B4" s="6" t="s">
        <v>97</v>
      </c>
      <c r="C4" s="6" t="s">
        <v>98</v>
      </c>
      <c r="D4" s="6" t="s">
        <v>99</v>
      </c>
      <c r="E4" s="8">
        <v>41000</v>
      </c>
      <c r="F4" s="8">
        <v>24000</v>
      </c>
      <c r="G4" s="8">
        <v>6000</v>
      </c>
    </row>
    <row r="5" spans="1:7" x14ac:dyDescent="0.4">
      <c r="A5" s="6">
        <v>1020981</v>
      </c>
      <c r="B5" s="6" t="s">
        <v>100</v>
      </c>
      <c r="C5" s="6" t="s">
        <v>101</v>
      </c>
      <c r="D5" s="6" t="s">
        <v>99</v>
      </c>
      <c r="E5" s="8">
        <v>10000</v>
      </c>
      <c r="F5" s="8">
        <v>7000</v>
      </c>
      <c r="G5" s="8">
        <v>5000</v>
      </c>
    </row>
    <row r="6" spans="1:7" x14ac:dyDescent="0.4">
      <c r="A6" s="6">
        <v>1020577</v>
      </c>
      <c r="B6" s="6" t="s">
        <v>102</v>
      </c>
      <c r="C6" s="6" t="s">
        <v>103</v>
      </c>
      <c r="D6" s="6" t="s">
        <v>99</v>
      </c>
      <c r="E6" s="8">
        <v>17000</v>
      </c>
      <c r="F6" s="8">
        <v>11000</v>
      </c>
      <c r="G6" s="8">
        <v>6000</v>
      </c>
    </row>
    <row r="7" spans="1:7" x14ac:dyDescent="0.4">
      <c r="A7" s="6">
        <v>2020918</v>
      </c>
      <c r="B7" s="6" t="s">
        <v>104</v>
      </c>
      <c r="C7" s="6" t="s">
        <v>101</v>
      </c>
      <c r="D7" s="6" t="s">
        <v>105</v>
      </c>
      <c r="E7" s="8">
        <v>8000</v>
      </c>
      <c r="F7" s="8"/>
      <c r="G7" s="8">
        <v>5000</v>
      </c>
    </row>
    <row r="8" spans="1:7" x14ac:dyDescent="0.4">
      <c r="A8" s="6">
        <v>1020335</v>
      </c>
      <c r="B8" s="6" t="s">
        <v>106</v>
      </c>
      <c r="C8" s="6" t="s">
        <v>103</v>
      </c>
      <c r="D8" s="6" t="s">
        <v>99</v>
      </c>
      <c r="E8" s="8">
        <v>25000</v>
      </c>
      <c r="F8" s="8">
        <v>15000</v>
      </c>
      <c r="G8" s="8">
        <v>5000</v>
      </c>
    </row>
    <row r="9" spans="1:7" x14ac:dyDescent="0.4">
      <c r="A9" s="6">
        <v>2020322</v>
      </c>
      <c r="B9" s="6" t="s">
        <v>107</v>
      </c>
      <c r="C9" s="6" t="s">
        <v>101</v>
      </c>
      <c r="D9" s="6" t="s">
        <v>99</v>
      </c>
      <c r="E9" s="8">
        <v>16000</v>
      </c>
      <c r="F9" s="8"/>
      <c r="G9" s="8">
        <v>14000</v>
      </c>
    </row>
    <row r="10" spans="1:7" x14ac:dyDescent="0.4">
      <c r="A10" s="6">
        <v>2020056</v>
      </c>
      <c r="B10" s="6" t="s">
        <v>108</v>
      </c>
      <c r="C10" s="6" t="s">
        <v>103</v>
      </c>
      <c r="D10" s="6" t="s">
        <v>109</v>
      </c>
      <c r="E10" s="8">
        <v>19000</v>
      </c>
      <c r="F10" s="8">
        <v>15000</v>
      </c>
      <c r="G10" s="8">
        <v>8000</v>
      </c>
    </row>
    <row r="11" spans="1:7" x14ac:dyDescent="0.4">
      <c r="A11" s="6">
        <v>1020654</v>
      </c>
      <c r="B11" s="6" t="s">
        <v>110</v>
      </c>
      <c r="C11" s="6" t="s">
        <v>101</v>
      </c>
      <c r="D11" s="6" t="s">
        <v>105</v>
      </c>
      <c r="E11" s="8"/>
      <c r="F11" s="8">
        <v>5000</v>
      </c>
      <c r="G11" s="8"/>
    </row>
    <row r="12" spans="1:7" x14ac:dyDescent="0.4">
      <c r="A12" s="6">
        <v>2020074</v>
      </c>
      <c r="B12" s="6" t="s">
        <v>111</v>
      </c>
      <c r="C12" s="6" t="s">
        <v>98</v>
      </c>
      <c r="D12" s="6" t="s">
        <v>99</v>
      </c>
      <c r="E12" s="8">
        <v>130000</v>
      </c>
      <c r="F12" s="8"/>
      <c r="G12" s="8"/>
    </row>
  </sheetData>
  <mergeCells count="1">
    <mergeCell ref="A1:G1"/>
  </mergeCells>
  <phoneticPr fontId="1" type="noConversion"/>
  <conditionalFormatting sqref="A4:G12">
    <cfRule type="expression" dxfId="0" priority="1">
      <formula>LEFT($A4,4)="2020"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10" workbookViewId="0">
      <selection activeCell="K7" sqref="K7"/>
    </sheetView>
  </sheetViews>
  <sheetFormatPr defaultRowHeight="17.399999999999999" x14ac:dyDescent="0.4"/>
  <cols>
    <col min="2" max="2" width="14.19921875" bestFit="1" customWidth="1"/>
    <col min="5" max="5" width="10.8984375" bestFit="1" customWidth="1"/>
    <col min="10" max="10" width="11.09765625" bestFit="1" customWidth="1"/>
  </cols>
  <sheetData>
    <row r="1" spans="1:10" x14ac:dyDescent="0.4">
      <c r="A1" s="4" t="s">
        <v>1</v>
      </c>
      <c r="B1" s="5" t="s">
        <v>2</v>
      </c>
      <c r="F1" s="4" t="s">
        <v>15</v>
      </c>
      <c r="G1" s="5" t="s">
        <v>16</v>
      </c>
    </row>
    <row r="2" spans="1:10" x14ac:dyDescent="0.4">
      <c r="A2" s="6" t="s">
        <v>3</v>
      </c>
      <c r="B2" s="6" t="s">
        <v>4</v>
      </c>
      <c r="C2" s="6" t="s">
        <v>5</v>
      </c>
      <c r="D2" s="7" t="s">
        <v>6</v>
      </c>
      <c r="F2" s="6" t="s">
        <v>17</v>
      </c>
      <c r="G2" s="6" t="s">
        <v>18</v>
      </c>
      <c r="H2" s="6" t="s">
        <v>19</v>
      </c>
      <c r="I2" s="6" t="s">
        <v>20</v>
      </c>
      <c r="J2" s="7" t="s">
        <v>21</v>
      </c>
    </row>
    <row r="3" spans="1:10" x14ac:dyDescent="0.4">
      <c r="A3" s="6" t="s">
        <v>7</v>
      </c>
      <c r="B3" s="6">
        <v>86</v>
      </c>
      <c r="C3" s="6">
        <v>82</v>
      </c>
      <c r="D3" s="6" t="str">
        <f>HLOOKUP(AVERAGE($B3:$C3),$B$11:$D$12,2,TRUE)</f>
        <v>준수</v>
      </c>
      <c r="F3" s="6" t="s">
        <v>22</v>
      </c>
      <c r="G3" s="8">
        <v>1137</v>
      </c>
      <c r="H3" s="8">
        <v>823</v>
      </c>
      <c r="I3" s="8">
        <v>314</v>
      </c>
      <c r="J3" s="6"/>
    </row>
    <row r="4" spans="1:10" x14ac:dyDescent="0.4">
      <c r="A4" s="6" t="s">
        <v>8</v>
      </c>
      <c r="B4" s="6">
        <v>94</v>
      </c>
      <c r="C4" s="6">
        <v>93</v>
      </c>
      <c r="D4" s="6" t="str">
        <f>HLOOKUP(AVERAGE($B4:$C4),$B$11:$D$12,2,TRUE)</f>
        <v>우수</v>
      </c>
      <c r="F4" s="6" t="s">
        <v>23</v>
      </c>
      <c r="G4" s="8">
        <v>1027</v>
      </c>
      <c r="H4" s="8">
        <v>720</v>
      </c>
      <c r="I4" s="8">
        <v>307</v>
      </c>
      <c r="J4" s="6"/>
    </row>
    <row r="5" spans="1:10" x14ac:dyDescent="0.4">
      <c r="A5" s="6" t="s">
        <v>9</v>
      </c>
      <c r="B5" s="6">
        <v>73</v>
      </c>
      <c r="C5" s="6">
        <v>86</v>
      </c>
      <c r="D5" s="6" t="str">
        <f t="shared" ref="D4:D8" si="0">HLOOKUP(AVERAGE($B5:$C5),$B$11:$D$12,2,TRUE)</f>
        <v>준수</v>
      </c>
      <c r="F5" s="6" t="s">
        <v>24</v>
      </c>
      <c r="G5" s="8">
        <v>923</v>
      </c>
      <c r="H5" s="8">
        <v>792</v>
      </c>
      <c r="I5" s="8">
        <v>131</v>
      </c>
      <c r="J5" s="6"/>
    </row>
    <row r="6" spans="1:10" x14ac:dyDescent="0.4">
      <c r="A6" s="6" t="s">
        <v>10</v>
      </c>
      <c r="B6" s="6">
        <v>91</v>
      </c>
      <c r="C6" s="6">
        <v>95</v>
      </c>
      <c r="D6" s="6" t="str">
        <f t="shared" si="0"/>
        <v>우수</v>
      </c>
      <c r="F6" s="6" t="s">
        <v>25</v>
      </c>
      <c r="G6" s="8">
        <v>1278</v>
      </c>
      <c r="H6" s="8">
        <v>879</v>
      </c>
      <c r="I6" s="8">
        <v>399</v>
      </c>
      <c r="J6" s="6"/>
    </row>
    <row r="7" spans="1:10" x14ac:dyDescent="0.4">
      <c r="A7" s="6" t="s">
        <v>11</v>
      </c>
      <c r="B7" s="6">
        <v>90</v>
      </c>
      <c r="C7" s="6">
        <v>81</v>
      </c>
      <c r="D7" s="6" t="str">
        <f t="shared" si="0"/>
        <v>준수</v>
      </c>
      <c r="F7" s="6" t="s">
        <v>26</v>
      </c>
      <c r="G7" s="8">
        <v>1087</v>
      </c>
      <c r="H7" s="8">
        <v>811</v>
      </c>
      <c r="I7" s="8">
        <v>276</v>
      </c>
      <c r="J7" s="6"/>
    </row>
    <row r="8" spans="1:10" x14ac:dyDescent="0.4">
      <c r="A8" s="6" t="s">
        <v>12</v>
      </c>
      <c r="B8" s="6">
        <v>67</v>
      </c>
      <c r="C8" s="6">
        <v>61</v>
      </c>
      <c r="D8" s="6" t="str">
        <f t="shared" si="0"/>
        <v>노력</v>
      </c>
      <c r="F8" s="6" t="s">
        <v>27</v>
      </c>
      <c r="G8" s="8">
        <v>987</v>
      </c>
      <c r="H8" s="8">
        <v>823</v>
      </c>
      <c r="I8" s="8">
        <v>163</v>
      </c>
      <c r="J8" s="6"/>
    </row>
    <row r="9" spans="1:10" x14ac:dyDescent="0.4">
      <c r="F9" s="6" t="s">
        <v>28</v>
      </c>
      <c r="G9" s="8">
        <v>1234</v>
      </c>
      <c r="H9" s="8">
        <v>983</v>
      </c>
      <c r="I9" s="8">
        <v>251</v>
      </c>
      <c r="J9" s="6"/>
    </row>
    <row r="10" spans="1:10" x14ac:dyDescent="0.4">
      <c r="A10" t="s">
        <v>13</v>
      </c>
    </row>
    <row r="11" spans="1:10" x14ac:dyDescent="0.4">
      <c r="A11" s="6" t="s">
        <v>14</v>
      </c>
      <c r="B11" s="6">
        <v>0</v>
      </c>
      <c r="C11" s="6">
        <v>70</v>
      </c>
      <c r="D11" s="6">
        <v>90</v>
      </c>
    </row>
    <row r="12" spans="1:10" x14ac:dyDescent="0.4">
      <c r="A12" s="6" t="s">
        <v>6</v>
      </c>
      <c r="B12" s="6" t="s">
        <v>184</v>
      </c>
      <c r="C12" s="6" t="s">
        <v>185</v>
      </c>
      <c r="D12" s="6" t="s">
        <v>186</v>
      </c>
    </row>
    <row r="13" spans="1:10" x14ac:dyDescent="0.4">
      <c r="F13" s="4" t="s">
        <v>44</v>
      </c>
      <c r="G13" s="5" t="s">
        <v>45</v>
      </c>
    </row>
    <row r="14" spans="1:10" x14ac:dyDescent="0.4">
      <c r="A14" s="4" t="s">
        <v>29</v>
      </c>
      <c r="B14" s="5" t="s">
        <v>30</v>
      </c>
      <c r="F14" s="6" t="s">
        <v>46</v>
      </c>
      <c r="G14" s="6" t="s">
        <v>47</v>
      </c>
      <c r="H14" s="6" t="s">
        <v>48</v>
      </c>
    </row>
    <row r="15" spans="1:10" x14ac:dyDescent="0.4">
      <c r="A15" s="6" t="s">
        <v>31</v>
      </c>
      <c r="B15" s="6" t="s">
        <v>32</v>
      </c>
      <c r="C15" s="6" t="s">
        <v>33</v>
      </c>
      <c r="D15" s="6" t="s">
        <v>34</v>
      </c>
      <c r="F15" s="6" t="s">
        <v>49</v>
      </c>
      <c r="G15" s="6" t="s">
        <v>190</v>
      </c>
      <c r="H15" s="8">
        <v>2287</v>
      </c>
    </row>
    <row r="16" spans="1:10" x14ac:dyDescent="0.4">
      <c r="A16" s="6" t="s">
        <v>35</v>
      </c>
      <c r="B16" s="6" t="s">
        <v>36</v>
      </c>
      <c r="C16" s="8">
        <v>7900</v>
      </c>
      <c r="D16" s="8">
        <v>47400</v>
      </c>
      <c r="F16" s="6" t="s">
        <v>49</v>
      </c>
      <c r="G16" s="6" t="s">
        <v>191</v>
      </c>
      <c r="H16" s="8">
        <v>2200</v>
      </c>
    </row>
    <row r="17" spans="1:10" x14ac:dyDescent="0.4">
      <c r="A17" s="6" t="s">
        <v>37</v>
      </c>
      <c r="B17" s="6" t="s">
        <v>38</v>
      </c>
      <c r="C17" s="8">
        <v>9400</v>
      </c>
      <c r="D17" s="8">
        <v>84600</v>
      </c>
      <c r="F17" s="6" t="s">
        <v>50</v>
      </c>
      <c r="G17" s="6" t="s">
        <v>190</v>
      </c>
      <c r="H17" s="8">
        <v>3128</v>
      </c>
    </row>
    <row r="18" spans="1:10" x14ac:dyDescent="0.4">
      <c r="A18" s="6" t="s">
        <v>39</v>
      </c>
      <c r="B18" s="6" t="s">
        <v>38</v>
      </c>
      <c r="C18" s="8">
        <v>9400</v>
      </c>
      <c r="D18" s="8">
        <v>42300</v>
      </c>
      <c r="F18" s="6" t="s">
        <v>50</v>
      </c>
      <c r="G18" s="6" t="s">
        <v>191</v>
      </c>
      <c r="H18" s="8">
        <v>3153</v>
      </c>
    </row>
    <row r="19" spans="1:10" x14ac:dyDescent="0.4">
      <c r="A19" s="6" t="s">
        <v>40</v>
      </c>
      <c r="B19" s="6" t="s">
        <v>36</v>
      </c>
      <c r="C19" s="8">
        <v>1500</v>
      </c>
      <c r="D19" s="8">
        <v>9000</v>
      </c>
      <c r="F19" s="6" t="s">
        <v>51</v>
      </c>
      <c r="G19" s="6" t="s">
        <v>190</v>
      </c>
      <c r="H19" s="8">
        <v>1780</v>
      </c>
    </row>
    <row r="20" spans="1:10" x14ac:dyDescent="0.4">
      <c r="A20" s="6" t="s">
        <v>41</v>
      </c>
      <c r="B20" s="6" t="s">
        <v>38</v>
      </c>
      <c r="C20" s="8">
        <v>5800</v>
      </c>
      <c r="D20" s="8">
        <v>46400</v>
      </c>
      <c r="F20" s="6" t="s">
        <v>51</v>
      </c>
      <c r="G20" s="6" t="s">
        <v>191</v>
      </c>
      <c r="H20" s="8">
        <v>3300</v>
      </c>
    </row>
    <row r="21" spans="1:10" x14ac:dyDescent="0.4">
      <c r="A21" s="6" t="s">
        <v>42</v>
      </c>
      <c r="B21" s="6" t="s">
        <v>38</v>
      </c>
      <c r="C21" s="8">
        <v>3000</v>
      </c>
      <c r="D21" s="8">
        <v>36000</v>
      </c>
      <c r="F21" s="6" t="s">
        <v>52</v>
      </c>
      <c r="G21" s="6" t="s">
        <v>190</v>
      </c>
      <c r="H21" s="8">
        <v>2865</v>
      </c>
      <c r="I21" s="6" t="s">
        <v>199</v>
      </c>
      <c r="J21" s="7" t="s">
        <v>53</v>
      </c>
    </row>
    <row r="22" spans="1:10" x14ac:dyDescent="0.4">
      <c r="A22" s="14" t="s">
        <v>43</v>
      </c>
      <c r="B22" s="15"/>
      <c r="C22" s="8">
        <f>ROUND(_xlfn.STDEV.S(C16:C21),-2)</f>
        <v>3300</v>
      </c>
      <c r="D22" s="8">
        <f>ROUND(_xlfn.STDEV.S(D16:D21),-2)</f>
        <v>24300</v>
      </c>
      <c r="F22" s="6" t="s">
        <v>52</v>
      </c>
      <c r="G22" s="6" t="s">
        <v>191</v>
      </c>
      <c r="H22" s="8">
        <v>3094</v>
      </c>
      <c r="I22" s="6" t="s">
        <v>200</v>
      </c>
      <c r="J22" s="8">
        <f>ROUNDDOWN(DSUM(F14:H22,3,I21:I22),-1)</f>
        <v>11740</v>
      </c>
    </row>
    <row r="24" spans="1:10" x14ac:dyDescent="0.4">
      <c r="A24" s="4" t="s">
        <v>54</v>
      </c>
      <c r="B24" s="5" t="s">
        <v>55</v>
      </c>
    </row>
    <row r="25" spans="1:10" x14ac:dyDescent="0.4">
      <c r="A25" s="6" t="s">
        <v>56</v>
      </c>
      <c r="B25" s="6" t="s">
        <v>57</v>
      </c>
      <c r="C25" s="6" t="s">
        <v>58</v>
      </c>
      <c r="D25" s="7" t="s">
        <v>59</v>
      </c>
      <c r="E25" s="7" t="s">
        <v>60</v>
      </c>
    </row>
    <row r="26" spans="1:10" x14ac:dyDescent="0.4">
      <c r="A26" s="6" t="s">
        <v>61</v>
      </c>
      <c r="B26" s="6" t="s">
        <v>69</v>
      </c>
      <c r="C26" s="6">
        <v>4</v>
      </c>
      <c r="D26" s="6" t="str">
        <f>IF(MOD(MID(B26,8,1),2)=0,"여자","남자")</f>
        <v>남자</v>
      </c>
      <c r="E26" s="9">
        <f>DATE(IF(MID(B26,8,1)&gt;"2","20","19")&amp;MID(B26,1,2),MID(B26,3,2),MID(B26,5,2))</f>
        <v>28694</v>
      </c>
    </row>
    <row r="27" spans="1:10" x14ac:dyDescent="0.4">
      <c r="A27" s="6" t="s">
        <v>62</v>
      </c>
      <c r="B27" s="6" t="s">
        <v>63</v>
      </c>
      <c r="C27" s="6">
        <v>3</v>
      </c>
      <c r="D27" s="6" t="str">
        <f t="shared" ref="D27:D31" si="1">IF(MOD(MID(B27,8,1),2)=0,"여자","남자")</f>
        <v>남자</v>
      </c>
      <c r="E27" s="9">
        <f t="shared" ref="E27:E31" si="2">DATE(IF(MID(B27,8,1)&gt;"2","20","19")&amp;MID(B27,1,2),MID(B27,3,2),MID(B27,5,2))</f>
        <v>36916</v>
      </c>
    </row>
    <row r="28" spans="1:10" x14ac:dyDescent="0.4">
      <c r="A28" s="6" t="s">
        <v>64</v>
      </c>
      <c r="B28" s="6" t="s">
        <v>70</v>
      </c>
      <c r="C28" s="6">
        <v>2</v>
      </c>
      <c r="D28" s="6" t="str">
        <f t="shared" si="1"/>
        <v>여자</v>
      </c>
      <c r="E28" s="9">
        <f t="shared" si="2"/>
        <v>31371</v>
      </c>
    </row>
    <row r="29" spans="1:10" x14ac:dyDescent="0.4">
      <c r="A29" s="6" t="s">
        <v>65</v>
      </c>
      <c r="B29" s="6" t="s">
        <v>72</v>
      </c>
      <c r="C29" s="6">
        <v>5</v>
      </c>
      <c r="D29" s="6" t="str">
        <f t="shared" si="1"/>
        <v>남자</v>
      </c>
      <c r="E29" s="9">
        <f t="shared" si="2"/>
        <v>32141</v>
      </c>
    </row>
    <row r="30" spans="1:10" x14ac:dyDescent="0.4">
      <c r="A30" s="6" t="s">
        <v>66</v>
      </c>
      <c r="B30" s="6" t="s">
        <v>71</v>
      </c>
      <c r="C30" s="6">
        <v>3</v>
      </c>
      <c r="D30" s="6" t="str">
        <f t="shared" si="1"/>
        <v>남자</v>
      </c>
      <c r="E30" s="9">
        <f t="shared" si="2"/>
        <v>28994</v>
      </c>
    </row>
    <row r="31" spans="1:10" x14ac:dyDescent="0.4">
      <c r="A31" s="6" t="s">
        <v>67</v>
      </c>
      <c r="B31" s="6" t="s">
        <v>68</v>
      </c>
      <c r="C31" s="6">
        <v>6</v>
      </c>
      <c r="D31" s="6" t="str">
        <f t="shared" si="1"/>
        <v>여자</v>
      </c>
      <c r="E31" s="9">
        <f t="shared" si="2"/>
        <v>37078</v>
      </c>
    </row>
  </sheetData>
  <mergeCells count="1">
    <mergeCell ref="A22:B2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J18" sqref="J18"/>
    </sheetView>
  </sheetViews>
  <sheetFormatPr defaultRowHeight="17.399999999999999" x14ac:dyDescent="0.4"/>
  <cols>
    <col min="1" max="1" width="12.296875" bestFit="1" customWidth="1"/>
    <col min="2" max="2" width="11.19921875" bestFit="1" customWidth="1"/>
    <col min="3" max="3" width="7.69921875" customWidth="1"/>
    <col min="4" max="4" width="8.296875" customWidth="1"/>
    <col min="5" max="6" width="9.3984375" bestFit="1" customWidth="1"/>
    <col min="7" max="7" width="7.59765625" customWidth="1"/>
    <col min="8" max="8" width="8.3984375" customWidth="1"/>
  </cols>
  <sheetData>
    <row r="1" spans="1:5" ht="21" x14ac:dyDescent="0.4">
      <c r="A1" s="13" t="s">
        <v>112</v>
      </c>
      <c r="B1" s="13"/>
      <c r="C1" s="13"/>
      <c r="D1" s="13"/>
      <c r="E1" s="13"/>
    </row>
    <row r="3" spans="1:5" x14ac:dyDescent="0.4">
      <c r="A3" s="6" t="s">
        <v>113</v>
      </c>
      <c r="B3" s="6" t="s">
        <v>114</v>
      </c>
      <c r="C3" s="6" t="s">
        <v>115</v>
      </c>
      <c r="D3" s="6" t="s">
        <v>116</v>
      </c>
      <c r="E3" s="6" t="s">
        <v>117</v>
      </c>
    </row>
    <row r="4" spans="1:5" x14ac:dyDescent="0.4">
      <c r="A4" s="6" t="s">
        <v>118</v>
      </c>
      <c r="B4" s="6" t="s">
        <v>119</v>
      </c>
      <c r="C4" s="6">
        <v>20</v>
      </c>
      <c r="D4" s="8">
        <v>240000</v>
      </c>
      <c r="E4" s="11">
        <v>83720</v>
      </c>
    </row>
    <row r="5" spans="1:5" x14ac:dyDescent="0.4">
      <c r="A5" s="6" t="s">
        <v>120</v>
      </c>
      <c r="B5" s="6" t="s">
        <v>121</v>
      </c>
      <c r="C5" s="6">
        <v>7</v>
      </c>
      <c r="D5" s="8">
        <v>84000</v>
      </c>
      <c r="E5" s="11">
        <v>312000</v>
      </c>
    </row>
    <row r="6" spans="1:5" x14ac:dyDescent="0.4">
      <c r="A6" s="6" t="s">
        <v>122</v>
      </c>
      <c r="B6" s="6" t="s">
        <v>123</v>
      </c>
      <c r="C6" s="6">
        <v>7</v>
      </c>
      <c r="D6" s="8">
        <v>80500</v>
      </c>
      <c r="E6" s="11">
        <v>156000</v>
      </c>
    </row>
    <row r="7" spans="1:5" x14ac:dyDescent="0.4">
      <c r="A7" s="6" t="s">
        <v>118</v>
      </c>
      <c r="B7" s="6" t="s">
        <v>124</v>
      </c>
      <c r="C7" s="6">
        <v>12</v>
      </c>
      <c r="D7" s="8">
        <v>300000</v>
      </c>
      <c r="E7" s="11">
        <v>0</v>
      </c>
    </row>
    <row r="8" spans="1:5" x14ac:dyDescent="0.4">
      <c r="A8" s="6" t="s">
        <v>122</v>
      </c>
      <c r="B8" s="6" t="s">
        <v>125</v>
      </c>
      <c r="C8" s="6">
        <v>12</v>
      </c>
      <c r="D8" s="8">
        <v>150000</v>
      </c>
      <c r="E8" s="11">
        <v>0</v>
      </c>
    </row>
    <row r="9" spans="1:5" x14ac:dyDescent="0.4">
      <c r="A9" s="6" t="s">
        <v>120</v>
      </c>
      <c r="B9" s="6" t="s">
        <v>123</v>
      </c>
      <c r="C9" s="6">
        <v>7</v>
      </c>
      <c r="D9" s="8">
        <v>80500</v>
      </c>
      <c r="E9" s="11">
        <v>130000</v>
      </c>
    </row>
    <row r="10" spans="1:5" x14ac:dyDescent="0.4">
      <c r="A10" s="6" t="s">
        <v>122</v>
      </c>
      <c r="B10" s="6" t="s">
        <v>126</v>
      </c>
      <c r="C10" s="6">
        <v>15</v>
      </c>
      <c r="D10" s="8">
        <v>278250</v>
      </c>
      <c r="E10" s="11">
        <v>702000</v>
      </c>
    </row>
    <row r="11" spans="1:5" x14ac:dyDescent="0.4">
      <c r="A11" s="6" t="s">
        <v>118</v>
      </c>
      <c r="B11" s="6" t="s">
        <v>125</v>
      </c>
      <c r="C11" s="6">
        <v>15</v>
      </c>
      <c r="D11" s="8">
        <v>180000</v>
      </c>
      <c r="E11" s="11">
        <v>58000</v>
      </c>
    </row>
    <row r="12" spans="1:5" x14ac:dyDescent="0.4">
      <c r="A12" s="6" t="s">
        <v>127</v>
      </c>
      <c r="B12" s="6" t="s">
        <v>126</v>
      </c>
      <c r="C12" s="6">
        <v>8</v>
      </c>
      <c r="D12" s="8">
        <v>90000</v>
      </c>
      <c r="E12" s="11">
        <v>120000</v>
      </c>
    </row>
    <row r="13" spans="1:5" x14ac:dyDescent="0.4">
      <c r="A13" s="6" t="s">
        <v>127</v>
      </c>
      <c r="B13" s="6" t="s">
        <v>124</v>
      </c>
      <c r="C13" s="6">
        <v>20</v>
      </c>
      <c r="D13" s="8">
        <v>280000</v>
      </c>
      <c r="E13" s="11">
        <v>50000</v>
      </c>
    </row>
    <row r="17" spans="1:8" x14ac:dyDescent="0.4">
      <c r="A17" s="32" t="s">
        <v>197</v>
      </c>
      <c r="B17" s="32" t="s">
        <v>196</v>
      </c>
    </row>
    <row r="18" spans="1:8" x14ac:dyDescent="0.4">
      <c r="A18" s="32" t="s">
        <v>194</v>
      </c>
      <c r="B18" t="s">
        <v>119</v>
      </c>
      <c r="C18" t="s">
        <v>121</v>
      </c>
      <c r="D18" t="s">
        <v>124</v>
      </c>
      <c r="E18" t="s">
        <v>123</v>
      </c>
      <c r="F18" t="s">
        <v>126</v>
      </c>
      <c r="G18" t="s">
        <v>125</v>
      </c>
      <c r="H18" t="s">
        <v>195</v>
      </c>
    </row>
    <row r="19" spans="1:8" x14ac:dyDescent="0.4">
      <c r="A19" s="33" t="s">
        <v>118</v>
      </c>
      <c r="B19" s="34">
        <v>83720</v>
      </c>
      <c r="C19" s="34" t="s">
        <v>198</v>
      </c>
      <c r="D19" s="34">
        <v>0</v>
      </c>
      <c r="E19" s="34" t="s">
        <v>198</v>
      </c>
      <c r="F19" s="34" t="s">
        <v>198</v>
      </c>
      <c r="G19" s="34">
        <v>58000</v>
      </c>
      <c r="H19" s="34">
        <v>141720</v>
      </c>
    </row>
    <row r="20" spans="1:8" x14ac:dyDescent="0.4">
      <c r="A20" s="33" t="s">
        <v>120</v>
      </c>
      <c r="B20" s="34" t="s">
        <v>198</v>
      </c>
      <c r="C20" s="34">
        <v>312000</v>
      </c>
      <c r="D20" s="34" t="s">
        <v>198</v>
      </c>
      <c r="E20" s="34">
        <v>130000</v>
      </c>
      <c r="F20" s="34" t="s">
        <v>198</v>
      </c>
      <c r="G20" s="34" t="s">
        <v>198</v>
      </c>
      <c r="H20" s="34">
        <v>442000</v>
      </c>
    </row>
    <row r="21" spans="1:8" x14ac:dyDescent="0.4">
      <c r="A21" s="33" t="s">
        <v>127</v>
      </c>
      <c r="B21" s="34" t="s">
        <v>198</v>
      </c>
      <c r="C21" s="34" t="s">
        <v>198</v>
      </c>
      <c r="D21" s="34">
        <v>50000</v>
      </c>
      <c r="E21" s="34" t="s">
        <v>198</v>
      </c>
      <c r="F21" s="34">
        <v>120000</v>
      </c>
      <c r="G21" s="34" t="s">
        <v>198</v>
      </c>
      <c r="H21" s="34">
        <v>170000</v>
      </c>
    </row>
    <row r="22" spans="1:8" x14ac:dyDescent="0.4">
      <c r="A22" s="33" t="s">
        <v>122</v>
      </c>
      <c r="B22" s="34" t="s">
        <v>198</v>
      </c>
      <c r="C22" s="34" t="s">
        <v>198</v>
      </c>
      <c r="D22" s="34" t="s">
        <v>198</v>
      </c>
      <c r="E22" s="34">
        <v>156000</v>
      </c>
      <c r="F22" s="34">
        <v>702000</v>
      </c>
      <c r="G22" s="34">
        <v>0</v>
      </c>
      <c r="H22" s="34">
        <v>858000</v>
      </c>
    </row>
    <row r="23" spans="1:8" x14ac:dyDescent="0.4">
      <c r="A23" s="33" t="s">
        <v>195</v>
      </c>
      <c r="B23" s="34">
        <v>83720</v>
      </c>
      <c r="C23" s="34">
        <v>312000</v>
      </c>
      <c r="D23" s="34">
        <v>50000</v>
      </c>
      <c r="E23" s="34">
        <v>286000</v>
      </c>
      <c r="F23" s="34">
        <v>822000</v>
      </c>
      <c r="G23" s="34">
        <v>58000</v>
      </c>
      <c r="H23" s="34">
        <v>1611720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"/>
  <sheetViews>
    <sheetView workbookViewId="0"/>
  </sheetViews>
  <sheetFormatPr defaultRowHeight="17.399999999999999" x14ac:dyDescent="0.4"/>
  <cols>
    <col min="1" max="1" width="1.59765625" customWidth="1"/>
    <col min="6" max="6" width="5.59765625" customWidth="1"/>
  </cols>
  <sheetData>
    <row r="1" spans="2:8" x14ac:dyDescent="0.4">
      <c r="B1" s="16" t="s">
        <v>128</v>
      </c>
      <c r="C1" s="16"/>
      <c r="D1" s="16"/>
      <c r="E1" s="16"/>
      <c r="G1" s="16" t="s">
        <v>129</v>
      </c>
      <c r="H1" s="16"/>
    </row>
    <row r="2" spans="2:8" x14ac:dyDescent="0.4">
      <c r="B2" s="6" t="s">
        <v>91</v>
      </c>
      <c r="C2" s="6" t="s">
        <v>130</v>
      </c>
      <c r="D2" s="6" t="s">
        <v>131</v>
      </c>
      <c r="E2" s="6" t="s">
        <v>132</v>
      </c>
      <c r="G2" s="6" t="s">
        <v>91</v>
      </c>
      <c r="H2" s="6" t="s">
        <v>134</v>
      </c>
    </row>
    <row r="3" spans="2:8" x14ac:dyDescent="0.4">
      <c r="B3" s="6" t="s">
        <v>133</v>
      </c>
      <c r="C3" s="6">
        <v>9</v>
      </c>
      <c r="D3" s="6">
        <v>15</v>
      </c>
      <c r="E3" s="8">
        <f>D3*VLOOKUP(B3,$G$3:$H$6,2)</f>
        <v>14250</v>
      </c>
      <c r="G3" s="6" t="s">
        <v>133</v>
      </c>
      <c r="H3" s="8">
        <v>950</v>
      </c>
    </row>
    <row r="4" spans="2:8" x14ac:dyDescent="0.4">
      <c r="B4" s="6" t="s">
        <v>187</v>
      </c>
      <c r="C4" s="6">
        <v>5</v>
      </c>
      <c r="D4" s="6">
        <v>10</v>
      </c>
      <c r="E4" s="8">
        <f t="shared" ref="E4:E12" si="0">D4*VLOOKUP(B4,$G$3:$H$6,2)</f>
        <v>14000</v>
      </c>
      <c r="G4" s="6" t="s">
        <v>187</v>
      </c>
      <c r="H4" s="8">
        <v>1400</v>
      </c>
    </row>
    <row r="5" spans="2:8" x14ac:dyDescent="0.4">
      <c r="B5" s="6" t="s">
        <v>189</v>
      </c>
      <c r="C5" s="6">
        <v>11</v>
      </c>
      <c r="D5" s="6">
        <v>15</v>
      </c>
      <c r="E5" s="8">
        <f t="shared" si="0"/>
        <v>8400</v>
      </c>
      <c r="G5" s="6" t="s">
        <v>189</v>
      </c>
      <c r="H5" s="8">
        <v>560</v>
      </c>
    </row>
    <row r="6" spans="2:8" x14ac:dyDescent="0.4">
      <c r="B6" s="6" t="s">
        <v>188</v>
      </c>
      <c r="C6" s="6">
        <v>14</v>
      </c>
      <c r="D6" s="6">
        <v>14</v>
      </c>
      <c r="E6" s="8">
        <f t="shared" si="0"/>
        <v>19600</v>
      </c>
      <c r="G6" s="6" t="s">
        <v>188</v>
      </c>
      <c r="H6" s="8">
        <v>340</v>
      </c>
    </row>
    <row r="7" spans="2:8" x14ac:dyDescent="0.4">
      <c r="B7" s="6" t="s">
        <v>133</v>
      </c>
      <c r="C7" s="6">
        <v>15</v>
      </c>
      <c r="D7" s="6">
        <v>20</v>
      </c>
      <c r="E7" s="8">
        <f t="shared" si="0"/>
        <v>19000</v>
      </c>
    </row>
    <row r="8" spans="2:8" x14ac:dyDescent="0.4">
      <c r="B8" s="6" t="s">
        <v>133</v>
      </c>
      <c r="C8" s="6">
        <v>17</v>
      </c>
      <c r="D8" s="6">
        <v>23</v>
      </c>
      <c r="E8" s="8">
        <f t="shared" si="0"/>
        <v>21850</v>
      </c>
    </row>
    <row r="9" spans="2:8" x14ac:dyDescent="0.4">
      <c r="B9" s="6" t="s">
        <v>188</v>
      </c>
      <c r="C9" s="6">
        <v>12</v>
      </c>
      <c r="D9" s="6">
        <v>10</v>
      </c>
      <c r="E9" s="8">
        <f t="shared" si="0"/>
        <v>14000</v>
      </c>
    </row>
    <row r="10" spans="2:8" x14ac:dyDescent="0.4">
      <c r="B10" s="6" t="s">
        <v>189</v>
      </c>
      <c r="C10" s="6">
        <v>19</v>
      </c>
      <c r="D10" s="6">
        <v>15</v>
      </c>
      <c r="E10" s="8">
        <f t="shared" si="0"/>
        <v>8400</v>
      </c>
    </row>
    <row r="11" spans="2:8" x14ac:dyDescent="0.4">
      <c r="B11" s="6" t="s">
        <v>187</v>
      </c>
      <c r="C11" s="6">
        <v>20</v>
      </c>
      <c r="D11" s="6">
        <v>15</v>
      </c>
      <c r="E11" s="8">
        <f t="shared" si="0"/>
        <v>21000</v>
      </c>
    </row>
    <row r="12" spans="2:8" x14ac:dyDescent="0.4">
      <c r="B12" s="6" t="s">
        <v>189</v>
      </c>
      <c r="C12" s="6">
        <v>21</v>
      </c>
      <c r="D12" s="6">
        <v>16</v>
      </c>
      <c r="E12" s="8">
        <f t="shared" si="0"/>
        <v>8960</v>
      </c>
    </row>
  </sheetData>
  <mergeCells count="2">
    <mergeCell ref="B1:E1"/>
    <mergeCell ref="G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2"/>
  <sheetViews>
    <sheetView workbookViewId="0">
      <selection activeCell="H12" sqref="H12"/>
    </sheetView>
  </sheetViews>
  <sheetFormatPr defaultRowHeight="17.399999999999999" x14ac:dyDescent="0.4"/>
  <sheetData>
    <row r="1" spans="1:7" ht="21" x14ac:dyDescent="0.4">
      <c r="A1" s="13" t="s">
        <v>135</v>
      </c>
      <c r="B1" s="13"/>
      <c r="C1" s="13"/>
      <c r="D1" s="13"/>
      <c r="E1" s="13"/>
      <c r="F1" s="13"/>
      <c r="G1" s="13"/>
    </row>
    <row r="3" spans="1:7" x14ac:dyDescent="0.4">
      <c r="A3" s="6" t="s">
        <v>136</v>
      </c>
      <c r="B3" s="6" t="s">
        <v>56</v>
      </c>
      <c r="C3" s="6" t="s">
        <v>59</v>
      </c>
      <c r="D3" s="6" t="s">
        <v>137</v>
      </c>
      <c r="E3" s="6" t="s">
        <v>138</v>
      </c>
      <c r="F3" s="6" t="s">
        <v>139</v>
      </c>
      <c r="G3" s="6" t="s">
        <v>140</v>
      </c>
    </row>
    <row r="4" spans="1:7" x14ac:dyDescent="0.4">
      <c r="A4" s="6" t="s">
        <v>141</v>
      </c>
      <c r="B4" s="6" t="s">
        <v>142</v>
      </c>
      <c r="C4" s="6" t="s">
        <v>143</v>
      </c>
      <c r="D4" s="6">
        <v>28</v>
      </c>
      <c r="E4" s="6">
        <v>38</v>
      </c>
      <c r="F4" s="6">
        <v>8</v>
      </c>
      <c r="G4" s="6">
        <v>17</v>
      </c>
    </row>
    <row r="5" spans="1:7" x14ac:dyDescent="0.4">
      <c r="A5" s="6" t="s">
        <v>144</v>
      </c>
      <c r="B5" s="6" t="s">
        <v>145</v>
      </c>
      <c r="C5" s="6" t="s">
        <v>146</v>
      </c>
      <c r="D5" s="6">
        <v>29</v>
      </c>
      <c r="E5" s="6">
        <v>38</v>
      </c>
      <c r="F5" s="6">
        <v>10</v>
      </c>
      <c r="G5" s="6">
        <v>19</v>
      </c>
    </row>
    <row r="6" spans="1:7" x14ac:dyDescent="0.4">
      <c r="A6" s="6" t="s">
        <v>147</v>
      </c>
      <c r="B6" s="6" t="s">
        <v>148</v>
      </c>
      <c r="C6" s="6" t="s">
        <v>143</v>
      </c>
      <c r="D6" s="6">
        <v>27</v>
      </c>
      <c r="E6" s="6">
        <v>30</v>
      </c>
      <c r="F6" s="6">
        <v>8</v>
      </c>
      <c r="G6" s="6">
        <v>12</v>
      </c>
    </row>
    <row r="7" spans="1:7" x14ac:dyDescent="0.4">
      <c r="A7" s="6" t="s">
        <v>149</v>
      </c>
      <c r="B7" s="6" t="s">
        <v>150</v>
      </c>
      <c r="C7" s="6" t="s">
        <v>143</v>
      </c>
      <c r="D7" s="6">
        <v>29</v>
      </c>
      <c r="E7" s="6">
        <v>40</v>
      </c>
      <c r="F7" s="6">
        <v>10</v>
      </c>
      <c r="G7" s="6">
        <v>18</v>
      </c>
    </row>
    <row r="8" spans="1:7" x14ac:dyDescent="0.4">
      <c r="A8" s="6" t="s">
        <v>151</v>
      </c>
      <c r="B8" s="6" t="s">
        <v>152</v>
      </c>
      <c r="C8" s="6" t="s">
        <v>146</v>
      </c>
      <c r="D8" s="6">
        <v>20</v>
      </c>
      <c r="E8" s="6">
        <v>35</v>
      </c>
      <c r="F8" s="6">
        <v>9</v>
      </c>
      <c r="G8" s="6">
        <v>18</v>
      </c>
    </row>
    <row r="9" spans="1:7" x14ac:dyDescent="0.4">
      <c r="A9" s="6" t="s">
        <v>153</v>
      </c>
      <c r="B9" s="6" t="s">
        <v>154</v>
      </c>
      <c r="C9" s="6" t="s">
        <v>143</v>
      </c>
      <c r="D9" s="6">
        <v>25</v>
      </c>
      <c r="E9" s="6">
        <v>28</v>
      </c>
      <c r="F9" s="6">
        <v>5</v>
      </c>
      <c r="G9" s="6">
        <v>15</v>
      </c>
    </row>
    <row r="10" spans="1:7" x14ac:dyDescent="0.4">
      <c r="A10" s="6" t="s">
        <v>155</v>
      </c>
      <c r="B10" s="6" t="s">
        <v>156</v>
      </c>
      <c r="C10" s="6" t="s">
        <v>146</v>
      </c>
      <c r="D10" s="6">
        <v>30</v>
      </c>
      <c r="E10" s="6">
        <v>37</v>
      </c>
      <c r="F10" s="6">
        <v>8</v>
      </c>
      <c r="G10" s="6">
        <v>18</v>
      </c>
    </row>
    <row r="11" spans="1:7" x14ac:dyDescent="0.4">
      <c r="A11" s="6" t="s">
        <v>157</v>
      </c>
      <c r="B11" s="6" t="s">
        <v>158</v>
      </c>
      <c r="C11" s="6" t="s">
        <v>146</v>
      </c>
      <c r="D11" s="6">
        <v>25</v>
      </c>
      <c r="E11" s="6">
        <v>33</v>
      </c>
      <c r="F11" s="6">
        <v>5</v>
      </c>
      <c r="G11" s="6">
        <v>20</v>
      </c>
    </row>
    <row r="12" spans="1:7" x14ac:dyDescent="0.4">
      <c r="A12" s="30" t="s">
        <v>159</v>
      </c>
      <c r="B12" s="30"/>
      <c r="C12" s="30"/>
      <c r="D12" s="31">
        <f>AVERAGE(D4:D11)</f>
        <v>26.625</v>
      </c>
      <c r="E12" s="31">
        <f t="shared" ref="E12:G12" si="0">AVERAGE(E4:E11)</f>
        <v>34.875</v>
      </c>
      <c r="F12" s="31">
        <f t="shared" si="0"/>
        <v>7.875</v>
      </c>
      <c r="G12" s="31">
        <f t="shared" si="0"/>
        <v>17.125</v>
      </c>
    </row>
  </sheetData>
  <mergeCells count="2">
    <mergeCell ref="A1:G1"/>
    <mergeCell ref="A12:C12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4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10" workbookViewId="0">
      <selection activeCell="J18" sqref="J18"/>
    </sheetView>
  </sheetViews>
  <sheetFormatPr defaultRowHeight="17.399999999999999" x14ac:dyDescent="0.4"/>
  <cols>
    <col min="1" max="1" width="12.296875" bestFit="1" customWidth="1"/>
    <col min="3" max="3" width="9.69921875" bestFit="1" customWidth="1"/>
    <col min="4" max="4" width="9.5" bestFit="1" customWidth="1"/>
  </cols>
  <sheetData>
    <row r="1" spans="1:5" ht="21" x14ac:dyDescent="0.4">
      <c r="A1" s="13" t="s">
        <v>160</v>
      </c>
      <c r="B1" s="13"/>
      <c r="C1" s="13"/>
      <c r="D1" s="13"/>
      <c r="E1" s="13"/>
    </row>
    <row r="3" spans="1:5" x14ac:dyDescent="0.4">
      <c r="A3" s="6" t="s">
        <v>91</v>
      </c>
      <c r="B3" s="6" t="s">
        <v>161</v>
      </c>
      <c r="C3" s="6" t="s">
        <v>132</v>
      </c>
      <c r="D3" s="6" t="s">
        <v>162</v>
      </c>
      <c r="E3" s="6" t="s">
        <v>163</v>
      </c>
    </row>
    <row r="4" spans="1:5" x14ac:dyDescent="0.4">
      <c r="A4" s="6" t="s">
        <v>164</v>
      </c>
      <c r="B4" s="6" t="s">
        <v>165</v>
      </c>
      <c r="C4" s="10">
        <v>356000</v>
      </c>
      <c r="D4" s="6" t="s">
        <v>166</v>
      </c>
      <c r="E4" s="6">
        <v>23</v>
      </c>
    </row>
    <row r="5" spans="1:5" x14ac:dyDescent="0.4">
      <c r="A5" s="6" t="s">
        <v>167</v>
      </c>
      <c r="B5" s="6" t="s">
        <v>168</v>
      </c>
      <c r="C5" s="10">
        <v>173000</v>
      </c>
      <c r="D5" s="6" t="s">
        <v>169</v>
      </c>
      <c r="E5" s="6">
        <v>12</v>
      </c>
    </row>
    <row r="6" spans="1:5" x14ac:dyDescent="0.4">
      <c r="A6" s="6" t="s">
        <v>170</v>
      </c>
      <c r="B6" s="6" t="s">
        <v>171</v>
      </c>
      <c r="C6" s="10">
        <v>498000</v>
      </c>
      <c r="D6" s="6" t="s">
        <v>172</v>
      </c>
      <c r="E6" s="6">
        <v>28</v>
      </c>
    </row>
    <row r="7" spans="1:5" x14ac:dyDescent="0.4">
      <c r="A7" s="6" t="s">
        <v>173</v>
      </c>
      <c r="B7" s="6" t="s">
        <v>174</v>
      </c>
      <c r="C7" s="10">
        <v>87000</v>
      </c>
      <c r="D7" s="6" t="s">
        <v>175</v>
      </c>
      <c r="E7" s="6">
        <v>18</v>
      </c>
    </row>
    <row r="8" spans="1:5" x14ac:dyDescent="0.4">
      <c r="A8" s="6" t="s">
        <v>167</v>
      </c>
      <c r="B8" s="6" t="s">
        <v>176</v>
      </c>
      <c r="C8" s="10">
        <v>1530000</v>
      </c>
      <c r="D8" s="6" t="s">
        <v>177</v>
      </c>
      <c r="E8" s="6">
        <v>95</v>
      </c>
    </row>
    <row r="9" spans="1:5" x14ac:dyDescent="0.4">
      <c r="A9" s="6" t="s">
        <v>170</v>
      </c>
      <c r="B9" s="6" t="s">
        <v>178</v>
      </c>
      <c r="C9" s="10">
        <v>1837000</v>
      </c>
      <c r="D9" s="6" t="s">
        <v>179</v>
      </c>
      <c r="E9" s="6">
        <v>78</v>
      </c>
    </row>
    <row r="10" spans="1:5" x14ac:dyDescent="0.4">
      <c r="A10" s="6" t="s">
        <v>173</v>
      </c>
      <c r="B10" s="6" t="s">
        <v>180</v>
      </c>
      <c r="C10" s="10">
        <v>732000</v>
      </c>
      <c r="D10" s="6" t="s">
        <v>181</v>
      </c>
      <c r="E10" s="6">
        <v>42</v>
      </c>
    </row>
    <row r="11" spans="1:5" x14ac:dyDescent="0.4">
      <c r="A11" s="6" t="s">
        <v>167</v>
      </c>
      <c r="B11" s="6" t="s">
        <v>182</v>
      </c>
      <c r="C11" s="10">
        <v>500000</v>
      </c>
      <c r="D11" s="6" t="s">
        <v>183</v>
      </c>
      <c r="E11" s="6">
        <v>58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대리점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Windows 사용자</cp:lastModifiedBy>
  <dcterms:created xsi:type="dcterms:W3CDTF">2023-04-27T08:01:32Z</dcterms:created>
  <dcterms:modified xsi:type="dcterms:W3CDTF">2025-07-22T11:00:17Z</dcterms:modified>
</cp:coreProperties>
</file>