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pq\OneDrive\바탕 화면\2025_기본서_컴활2급실기_학습자료_241127 update\04 실전모의고사\"/>
    </mc:Choice>
  </mc:AlternateContent>
  <xr:revisionPtr revIDLastSave="0" documentId="13_ncr:1_{D57302E7-E967-4B62-B003-77F308876321}" xr6:coauthVersionLast="47" xr6:coauthVersionMax="47" xr10:uidLastSave="{00000000-0000-0000-0000-000000000000}"/>
  <bookViews>
    <workbookView xWindow="15540" yWindow="480" windowWidth="22860" windowHeight="19680" tabRatio="721" activeTab="8" xr2:uid="{1EA7D4BC-0E71-467A-81F4-8371BAA0CFDB}"/>
  </bookViews>
  <sheets>
    <sheet name="기본작업-1" sheetId="1" r:id="rId1"/>
    <sheet name="기본작업-2" sheetId="2" r:id="rId2"/>
    <sheet name="기본작업-3" sheetId="9" r:id="rId3"/>
    <sheet name="계산작업" sheetId="4" r:id="rId4"/>
    <sheet name="분석작업-1" sheetId="5" r:id="rId5"/>
    <sheet name="분석작업-2" sheetId="6" r:id="rId6"/>
    <sheet name="시나리오 요약" sheetId="10" r:id="rId7"/>
    <sheet name="매크로작업" sheetId="7" r:id="rId8"/>
    <sheet name="차트작업" sheetId="8" r:id="rId9"/>
  </sheets>
  <definedNames>
    <definedName name="냉장고">'분석작업-2'!$H$3</definedName>
    <definedName name="냉장고판매액">'분석작업-2'!$E$3</definedName>
    <definedName name="대리점">'기본작업-2'!$A$4:$A$13</definedName>
    <definedName name="세탁기">'분석작업-2'!$H$4</definedName>
    <definedName name="세탁기판매액">'분석작업-2'!$E$4</definedName>
    <definedName name="스타일러">'분석작업-2'!$H$6</definedName>
    <definedName name="스타일러판매액">'분석작업-2'!$E$6</definedName>
    <definedName name="청소기">'분석작업-2'!$H$5</definedName>
    <definedName name="청소기판매액">'분석작업-2'!$E$5</definedName>
  </definedNames>
  <calcPr calcId="191029"/>
  <pivotCaches>
    <pivotCache cacheId="6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" l="1"/>
  <c r="J4" i="4"/>
  <c r="J5" i="4"/>
  <c r="J6" i="4"/>
  <c r="J7" i="4"/>
  <c r="J8" i="4"/>
  <c r="J9" i="4"/>
  <c r="J3" i="4"/>
  <c r="D22" i="4"/>
  <c r="C22" i="4"/>
  <c r="E26" i="4"/>
  <c r="E27" i="4"/>
  <c r="E28" i="4"/>
  <c r="E29" i="4"/>
  <c r="E30" i="4"/>
  <c r="E31" i="4"/>
  <c r="D29" i="4"/>
  <c r="D30" i="4"/>
  <c r="D31" i="4"/>
  <c r="D27" i="4"/>
  <c r="D28" i="4"/>
  <c r="D26" i="4"/>
  <c r="D8" i="4"/>
  <c r="D6" i="4"/>
  <c r="D7" i="4"/>
  <c r="D5" i="4"/>
  <c r="D4" i="4"/>
  <c r="D3" i="4"/>
  <c r="E12" i="7"/>
  <c r="F12" i="7"/>
  <c r="G12" i="7"/>
  <c r="D12" i="7"/>
  <c r="E4" i="6"/>
  <c r="E5" i="6"/>
  <c r="E6" i="6"/>
  <c r="E7" i="6"/>
  <c r="E8" i="6"/>
  <c r="E9" i="6"/>
  <c r="E10" i="6"/>
  <c r="E11" i="6"/>
  <c r="E12" i="6"/>
  <c r="E3" i="6"/>
</calcChain>
</file>

<file path=xl/sharedStrings.xml><?xml version="1.0" encoding="utf-8"?>
<sst xmlns="http://schemas.openxmlformats.org/spreadsheetml/2006/main" count="326" uniqueCount="237">
  <si>
    <t>상품별 서비스 요금 비교표</t>
    <phoneticPr fontId="1" type="noConversion"/>
  </si>
  <si>
    <t>[표1]</t>
  </si>
  <si>
    <t>인사고과 결과</t>
  </si>
  <si>
    <t>사원코드</t>
  </si>
  <si>
    <t>근태</t>
  </si>
  <si>
    <t>실적</t>
  </si>
  <si>
    <t>평가</t>
  </si>
  <si>
    <t>SG-001</t>
  </si>
  <si>
    <t>SG-002</t>
  </si>
  <si>
    <t>SG-003</t>
  </si>
  <si>
    <t>SG-004</t>
  </si>
  <si>
    <t>SG-005</t>
  </si>
  <si>
    <t>SG-006</t>
  </si>
  <si>
    <t>&lt;평가표&gt;</t>
  </si>
  <si>
    <t>평균</t>
  </si>
  <si>
    <t>[표2]</t>
  </si>
  <si>
    <t>지점별 경영성과</t>
  </si>
  <si>
    <t>지점코드</t>
  </si>
  <si>
    <t>총매출액</t>
  </si>
  <si>
    <t>매출원가</t>
  </si>
  <si>
    <t>매출이익</t>
  </si>
  <si>
    <t>지역</t>
  </si>
  <si>
    <t>S01</t>
  </si>
  <si>
    <t>D02</t>
  </si>
  <si>
    <t>G03</t>
  </si>
  <si>
    <t>B04</t>
  </si>
  <si>
    <t>K05</t>
  </si>
  <si>
    <t>S06</t>
  </si>
  <si>
    <t>B07</t>
  </si>
  <si>
    <t>[표3]</t>
  </si>
  <si>
    <t>수송 요금표</t>
  </si>
  <si>
    <t>고객명</t>
  </si>
  <si>
    <t>종류</t>
  </si>
  <si>
    <t>단가(B)</t>
  </si>
  <si>
    <t>최종요금</t>
  </si>
  <si>
    <t>김정숙</t>
  </si>
  <si>
    <t>특송</t>
  </si>
  <si>
    <t>김수자</t>
  </si>
  <si>
    <t>일반</t>
  </si>
  <si>
    <t>이민정</t>
  </si>
  <si>
    <t>김영균</t>
  </si>
  <si>
    <t>박경석</t>
  </si>
  <si>
    <t>박영은</t>
  </si>
  <si>
    <t>표준편차</t>
  </si>
  <si>
    <t>[표4]</t>
  </si>
  <si>
    <t>제품 생산 현황</t>
  </si>
  <si>
    <t>생산기간</t>
  </si>
  <si>
    <t>생산부서</t>
  </si>
  <si>
    <t>생산량</t>
  </si>
  <si>
    <t>1월</t>
  </si>
  <si>
    <t>2월</t>
  </si>
  <si>
    <t>3월</t>
  </si>
  <si>
    <t>4월</t>
  </si>
  <si>
    <t>생산량 합계</t>
  </si>
  <si>
    <t>[표5]</t>
  </si>
  <si>
    <t>병원환자현황</t>
  </si>
  <si>
    <t>이름</t>
  </si>
  <si>
    <t>주민등록번호</t>
  </si>
  <si>
    <t>가족수</t>
  </si>
  <si>
    <t>성별</t>
  </si>
  <si>
    <t>생년월일</t>
  </si>
  <si>
    <t>김민국</t>
  </si>
  <si>
    <t>김수영</t>
  </si>
  <si>
    <t>010125-326****</t>
  </si>
  <si>
    <t>김영숙</t>
  </si>
  <si>
    <t>김영한</t>
  </si>
  <si>
    <t>남시정</t>
  </si>
  <si>
    <t>민형자</t>
  </si>
  <si>
    <t>010706-468****</t>
  </si>
  <si>
    <t>780723-106****</t>
    <phoneticPr fontId="1" type="noConversion"/>
  </si>
  <si>
    <t>851120-215****</t>
    <phoneticPr fontId="1" type="noConversion"/>
  </si>
  <si>
    <t>790519-178****</t>
    <phoneticPr fontId="1" type="noConversion"/>
  </si>
  <si>
    <t>871230-112****</t>
    <phoneticPr fontId="1" type="noConversion"/>
  </si>
  <si>
    <t>대리점</t>
  </si>
  <si>
    <t>계획수량</t>
  </si>
  <si>
    <t>판매수량</t>
  </si>
  <si>
    <t>총판매금액</t>
  </si>
  <si>
    <t>할인율</t>
  </si>
  <si>
    <t>총수입</t>
  </si>
  <si>
    <t>실적율</t>
  </si>
  <si>
    <t>서울</t>
  </si>
  <si>
    <t>경기</t>
  </si>
  <si>
    <t>충청남도</t>
  </si>
  <si>
    <t>충청북도</t>
  </si>
  <si>
    <t>경상남도</t>
  </si>
  <si>
    <t>경상북도</t>
  </si>
  <si>
    <t>전라남도</t>
  </si>
  <si>
    <t>전라북도</t>
  </si>
  <si>
    <t>강원도</t>
  </si>
  <si>
    <t>제주도</t>
  </si>
  <si>
    <t>수산물 경매가격표</t>
    <phoneticPr fontId="1" type="noConversion"/>
  </si>
  <si>
    <t>경매번호</t>
  </si>
  <si>
    <t>품목</t>
  </si>
  <si>
    <t>산지</t>
  </si>
  <si>
    <t>단위</t>
  </si>
  <si>
    <t>상품</t>
  </si>
  <si>
    <t>중품</t>
  </si>
  <si>
    <t>하품</t>
  </si>
  <si>
    <t>광어</t>
  </si>
  <si>
    <t>서해</t>
  </si>
  <si>
    <t>자연 1Kg</t>
  </si>
  <si>
    <t>농어</t>
  </si>
  <si>
    <t>남해</t>
  </si>
  <si>
    <t>대구</t>
  </si>
  <si>
    <t>동해</t>
  </si>
  <si>
    <t>도미</t>
  </si>
  <si>
    <t>양식 1Kg</t>
  </si>
  <si>
    <t>방어</t>
  </si>
  <si>
    <t>붕장어</t>
  </si>
  <si>
    <t>오징어</t>
  </si>
  <si>
    <t>자연 8Kg</t>
  </si>
  <si>
    <t>우럭</t>
  </si>
  <si>
    <t>전복</t>
  </si>
  <si>
    <t>거래처별 미수금 현황</t>
    <phoneticPr fontId="1" type="noConversion"/>
  </si>
  <si>
    <t>거래처명</t>
  </si>
  <si>
    <t>품목명</t>
  </si>
  <si>
    <t>수량</t>
  </si>
  <si>
    <t>판매금액</t>
  </si>
  <si>
    <t>미수금</t>
  </si>
  <si>
    <t>고려화학</t>
  </si>
  <si>
    <t>Blue</t>
  </si>
  <si>
    <t>명지페인트</t>
  </si>
  <si>
    <t>Red300</t>
  </si>
  <si>
    <t>삼화페인트</t>
  </si>
  <si>
    <t>Violet550</t>
  </si>
  <si>
    <t xml:space="preserve">Red334 </t>
  </si>
  <si>
    <t xml:space="preserve">Yellow </t>
  </si>
  <si>
    <t>Violet600</t>
  </si>
  <si>
    <t>백색화학</t>
  </si>
  <si>
    <t>서울 대리점 판매현황</t>
    <phoneticPr fontId="1" type="noConversion"/>
  </si>
  <si>
    <t>단가표</t>
    <phoneticPr fontId="1" type="noConversion"/>
  </si>
  <si>
    <t>목표량</t>
  </si>
  <si>
    <t>판매량</t>
  </si>
  <si>
    <t>판매액</t>
  </si>
  <si>
    <t>냉장고</t>
  </si>
  <si>
    <t>단가</t>
  </si>
  <si>
    <t>웹 디자인과 성적 일람표</t>
    <phoneticPr fontId="1" type="noConversion"/>
  </si>
  <si>
    <t>학번</t>
  </si>
  <si>
    <t>중간</t>
  </si>
  <si>
    <t>기말</t>
  </si>
  <si>
    <t>출석</t>
  </si>
  <si>
    <t>과제</t>
  </si>
  <si>
    <t>C003</t>
  </si>
  <si>
    <t>최우수</t>
  </si>
  <si>
    <t>남</t>
  </si>
  <si>
    <t>B002</t>
  </si>
  <si>
    <t>소망이</t>
  </si>
  <si>
    <t>여</t>
  </si>
  <si>
    <t>C001</t>
  </si>
  <si>
    <t>장주식</t>
  </si>
  <si>
    <t>C002</t>
  </si>
  <si>
    <t>이용맹</t>
  </si>
  <si>
    <t>B001</t>
  </si>
  <si>
    <t>조은이</t>
  </si>
  <si>
    <t>A001</t>
  </si>
  <si>
    <t>강착실</t>
  </si>
  <si>
    <t>A003</t>
  </si>
  <si>
    <t>김장독</t>
  </si>
  <si>
    <t>A004</t>
  </si>
  <si>
    <t>박복자</t>
  </si>
  <si>
    <t>평균</t>
    <phoneticPr fontId="1" type="noConversion"/>
  </si>
  <si>
    <t>판매 데이터</t>
    <phoneticPr fontId="1" type="noConversion"/>
  </si>
  <si>
    <t>판매원</t>
  </si>
  <si>
    <t>판매일자</t>
  </si>
  <si>
    <t>구매자수</t>
  </si>
  <si>
    <t>문구류</t>
  </si>
  <si>
    <t>강석현</t>
  </si>
  <si>
    <t>05월 25일</t>
  </si>
  <si>
    <t>프린터소모품</t>
  </si>
  <si>
    <t>나하연</t>
  </si>
  <si>
    <t>06월 22일</t>
  </si>
  <si>
    <t>OHP필름</t>
  </si>
  <si>
    <t>배한석</t>
  </si>
  <si>
    <t>05월 17일</t>
  </si>
  <si>
    <t>건전지</t>
  </si>
  <si>
    <t>견고한</t>
  </si>
  <si>
    <t>05월 23일</t>
  </si>
  <si>
    <t>모한나</t>
  </si>
  <si>
    <t>06월 26일</t>
  </si>
  <si>
    <t>길나무</t>
  </si>
  <si>
    <t>05월 20일</t>
  </si>
  <si>
    <t>이동수</t>
  </si>
  <si>
    <t>05월 12일</t>
  </si>
  <si>
    <t>누구나</t>
  </si>
  <si>
    <t>05월 13일</t>
  </si>
  <si>
    <t>노력</t>
  </si>
  <si>
    <t>준수</t>
  </si>
  <si>
    <t>우수</t>
  </si>
  <si>
    <t>세탁기</t>
    <phoneticPr fontId="1" type="noConversion"/>
  </si>
  <si>
    <t>스타일러</t>
    <phoneticPr fontId="1" type="noConversion"/>
  </si>
  <si>
    <t>청소기</t>
    <phoneticPr fontId="1" type="noConversion"/>
  </si>
  <si>
    <t>생산A</t>
  </si>
  <si>
    <t>생산B</t>
  </si>
  <si>
    <t>국가별</t>
    <phoneticPr fontId="1" type="noConversion"/>
  </si>
  <si>
    <t>기준</t>
    <phoneticPr fontId="1" type="noConversion"/>
  </si>
  <si>
    <t>표준요금</t>
    <phoneticPr fontId="1" type="noConversion"/>
  </si>
  <si>
    <t>할인요금A</t>
    <phoneticPr fontId="1" type="noConversion"/>
  </si>
  <si>
    <t>할인요금Q</t>
    <phoneticPr fontId="1" type="noConversion"/>
  </si>
  <si>
    <t>할인요금T</t>
    <phoneticPr fontId="1" type="noConversion"/>
  </si>
  <si>
    <t>최저할인비율</t>
    <phoneticPr fontId="1" type="noConversion"/>
  </si>
  <si>
    <t>뉴질랜드</t>
    <phoneticPr fontId="1" type="noConversion"/>
  </si>
  <si>
    <t>대만</t>
    <phoneticPr fontId="1" type="noConversion"/>
  </si>
  <si>
    <t>독일</t>
    <phoneticPr fontId="1" type="noConversion"/>
  </si>
  <si>
    <t>미국</t>
    <phoneticPr fontId="1" type="noConversion"/>
  </si>
  <si>
    <t>스웨덴</t>
    <phoneticPr fontId="1" type="noConversion"/>
  </si>
  <si>
    <t>스위스</t>
    <phoneticPr fontId="1" type="noConversion"/>
  </si>
  <si>
    <t>컴퓨터(PC) 販賣 현황</t>
    <phoneticPr fontId="1" type="noConversion"/>
  </si>
  <si>
    <t>행 레이블</t>
  </si>
  <si>
    <t>총합계</t>
  </si>
  <si>
    <t>열 레이블</t>
  </si>
  <si>
    <t>합계 : 미수금</t>
  </si>
  <si>
    <t>*</t>
  </si>
  <si>
    <t>세탁기</t>
  </si>
  <si>
    <t>청소기</t>
  </si>
  <si>
    <t>스타일러</t>
  </si>
  <si>
    <t>냉장고판매액</t>
  </si>
  <si>
    <t>세탁기판매액</t>
  </si>
  <si>
    <t>청소기판매액</t>
  </si>
  <si>
    <t>스타일러판매액</t>
  </si>
  <si>
    <t>$E$7</t>
  </si>
  <si>
    <t>$E$8</t>
  </si>
  <si>
    <t>$E$9</t>
  </si>
  <si>
    <t>$E$10</t>
  </si>
  <si>
    <t>$E$11</t>
  </si>
  <si>
    <t>$E$12</t>
  </si>
  <si>
    <t>단가인상</t>
  </si>
  <si>
    <t>만든 사람 노지희 날짜 2025-01-31</t>
  </si>
  <si>
    <t>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</si>
  <si>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</si>
  <si>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</si>
  <si>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</si>
  <si>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</si>
  <si>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</si>
  <si>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</si>
  <si>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</si>
  <si>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생산부서</t>
    <phoneticPr fontId="1" type="noConversion"/>
  </si>
  <si>
    <t>생산B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</si>
</sst>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"/>
    <numFmt numFmtId="178" formatCode="#,##0,&quot;원&quot;"/>
    <numFmt numFmtId="179" formatCode="#,##0&quot;원&quot;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178" fontId="0" fillId="0" borderId="1" xfId="0" applyNumberFormat="1" applyBorder="1">
      <alignment vertical="center"/>
    </xf>
    <xf numFmtId="9" fontId="0" fillId="0" borderId="1" xfId="0" applyNumberForma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0" fillId="0" borderId="11" xfId="0" applyNumberFormat="1" applyBorder="1">
      <alignment vertical="center"/>
    </xf>
    <xf numFmtId="9" fontId="0" fillId="0" borderId="11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41" fontId="0" fillId="0" borderId="0" xfId="0" applyNumberFormat="1">
      <alignment vertical="center"/>
    </xf>
    <xf numFmtId="41" fontId="0" fillId="0" borderId="14" xfId="0" applyNumberFormat="1" applyBorder="1">
      <alignment vertical="center"/>
    </xf>
    <xf numFmtId="0" fontId="8" fillId="4" borderId="15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0" fillId="0" borderId="16" xfId="0" applyBorder="1">
      <alignment vertical="center"/>
    </xf>
    <xf numFmtId="0" fontId="9" fillId="5" borderId="0" xfId="0" applyFont="1" applyFill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left" vertical="center"/>
    </xf>
    <xf numFmtId="0" fontId="9" fillId="5" borderId="14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41" fontId="0" fillId="6" borderId="0" xfId="0" applyNumberFormat="1" applyFill="1">
      <alignment vertical="center"/>
    </xf>
    <xf numFmtId="0" fontId="12" fillId="0" borderId="0" xfId="0" applyFont="1" applyAlignment="1">
      <alignment vertical="top" wrapText="1"/>
    </xf>
    <xf numFmtId="177" fontId="0" fillId="0" borderId="1" xfId="0" applyNumberFormat="1" applyBorder="1" applyAlignment="1">
      <alignment horizontal="center" vertical="center"/>
    </xf>
    <xf numFmtId="0" fontId="6" fillId="0" borderId="4" xfId="2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79" fontId="0" fillId="0" borderId="11" xfId="0" applyNumberFormat="1" applyBorder="1">
      <alignment vertical="center"/>
    </xf>
  </cellXfs>
  <cellStyles count="3">
    <cellStyle name="쉼표 [0]" xfId="1" builtinId="6"/>
    <cellStyle name="제목 1" xfId="2" builtinId="16"/>
    <cellStyle name="표준" xfId="0" builtinId="0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판매원별 판매액과 구매자수 비교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구매자수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차트작업!$B$4:$B$11</c:f>
              <c:strCache>
                <c:ptCount val="8"/>
                <c:pt idx="0">
                  <c:v>강석현</c:v>
                </c:pt>
                <c:pt idx="1">
                  <c:v>나하연</c:v>
                </c:pt>
                <c:pt idx="2">
                  <c:v>배한석</c:v>
                </c:pt>
                <c:pt idx="3">
                  <c:v>견고한</c:v>
                </c:pt>
                <c:pt idx="4">
                  <c:v>모한나</c:v>
                </c:pt>
                <c:pt idx="5">
                  <c:v>길나무</c:v>
                </c:pt>
                <c:pt idx="6">
                  <c:v>이동수</c:v>
                </c:pt>
                <c:pt idx="7">
                  <c:v>누구나</c:v>
                </c:pt>
              </c:strCache>
            </c:strRef>
          </c:cat>
          <c:val>
            <c:numRef>
              <c:f>차트작업!$E$4:$E$11</c:f>
              <c:numCache>
                <c:formatCode>General</c:formatCode>
                <c:ptCount val="8"/>
                <c:pt idx="0">
                  <c:v>23</c:v>
                </c:pt>
                <c:pt idx="1">
                  <c:v>12</c:v>
                </c:pt>
                <c:pt idx="2">
                  <c:v>28</c:v>
                </c:pt>
                <c:pt idx="3">
                  <c:v>18</c:v>
                </c:pt>
                <c:pt idx="4">
                  <c:v>95</c:v>
                </c:pt>
                <c:pt idx="5">
                  <c:v>78</c:v>
                </c:pt>
                <c:pt idx="6">
                  <c:v>42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7-479C-9AEF-57FC23DFA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8844319"/>
        <c:axId val="1318844799"/>
      </c:barChart>
      <c:lineChart>
        <c:grouping val="standar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판매액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차트작업!$B$4:$B$11</c:f>
              <c:strCache>
                <c:ptCount val="8"/>
                <c:pt idx="0">
                  <c:v>강석현</c:v>
                </c:pt>
                <c:pt idx="1">
                  <c:v>나하연</c:v>
                </c:pt>
                <c:pt idx="2">
                  <c:v>배한석</c:v>
                </c:pt>
                <c:pt idx="3">
                  <c:v>견고한</c:v>
                </c:pt>
                <c:pt idx="4">
                  <c:v>모한나</c:v>
                </c:pt>
                <c:pt idx="5">
                  <c:v>길나무</c:v>
                </c:pt>
                <c:pt idx="6">
                  <c:v>이동수</c:v>
                </c:pt>
                <c:pt idx="7">
                  <c:v>누구나</c:v>
                </c:pt>
              </c:strCache>
            </c:strRef>
          </c:cat>
          <c:val>
            <c:numRef>
              <c:f>차트작업!$C$4:$C$11</c:f>
              <c:numCache>
                <c:formatCode>#,##0_ </c:formatCode>
                <c:ptCount val="8"/>
                <c:pt idx="0">
                  <c:v>356000</c:v>
                </c:pt>
                <c:pt idx="1">
                  <c:v>173000</c:v>
                </c:pt>
                <c:pt idx="2">
                  <c:v>498000</c:v>
                </c:pt>
                <c:pt idx="3">
                  <c:v>87000</c:v>
                </c:pt>
                <c:pt idx="4">
                  <c:v>1530000</c:v>
                </c:pt>
                <c:pt idx="5">
                  <c:v>1837000</c:v>
                </c:pt>
                <c:pt idx="6">
                  <c:v>732000</c:v>
                </c:pt>
                <c:pt idx="7">
                  <c:v>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DF-4876-8BF4-41FF0D4F1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5973696"/>
        <c:axId val="1605968416"/>
      </c:lineChart>
      <c:catAx>
        <c:axId val="13188443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판매원</a:t>
                </a:r>
                <a:endParaRPr lang="en-US" altLang="ko-K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 alt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18844799"/>
        <c:crosses val="autoZero"/>
        <c:auto val="1"/>
        <c:lblAlgn val="ctr"/>
        <c:lblOffset val="100"/>
        <c:noMultiLvlLbl val="0"/>
      </c:catAx>
      <c:valAx>
        <c:axId val="13188447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구매자수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18844319"/>
        <c:crosses val="autoZero"/>
        <c:crossBetween val="between"/>
      </c:valAx>
      <c:valAx>
        <c:axId val="16059684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판매액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05973696"/>
        <c:crosses val="max"/>
        <c:crossBetween val="between"/>
      </c:valAx>
      <c:catAx>
        <c:axId val="160597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5968416"/>
        <c:crosses val="autoZero"/>
        <c:auto val="1"/>
        <c:lblAlgn val="ctr"/>
        <c:lblOffset val="100"/>
        <c:noMultiLvlLbl val="0"/>
      </c:catAx>
      <c:spPr>
        <a:gradFill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50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accent4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4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0</xdr:colOff>
      <xdr:row>13</xdr:row>
      <xdr:rowOff>0</xdr:rowOff>
    </xdr:from>
    <xdr:to>
      <xdr:col>7</xdr:col>
      <xdr:colOff>0</xdr:colOff>
      <xdr:row>15</xdr:row>
      <xdr:rowOff>0</xdr:rowOff>
    </xdr:to>
    <xdr:sp macro="[0]!테두리" textlink="">
      <xdr:nvSpPr>
        <xdr:cNvPr id="2" name="직사각형 1">
          <a:extLst>
            <a:ext uri="{FF2B5EF4-FFF2-40B4-BE49-F238E27FC236}">
              <a16:creationId xmlns:a16="http://schemas.microsoft.com/office/drawing/2014/main" id="{D1A1E9AB-D36A-2894-30D6-B98E4536E071}"/>
            </a:ext>
          </a:extLst>
        </xdr:cNvPr>
        <xdr:cNvSpPr/>
      </xdr:nvSpPr>
      <xdr:spPr>
        <a:xfrm>
          <a:off x="3429000" y="2771775"/>
          <a:ext cx="1371600" cy="4191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31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5D63C3A-08CF-93F1-57EA-237BFE6C6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노지희" refreshedDate="45688.731039004633" createdVersion="8" refreshedVersion="8" minRefreshableVersion="3" recordCount="10" xr:uid="{F140A5E5-999F-4260-B8DD-25E549041816}">
  <cacheSource type="worksheet">
    <worksheetSource ref="A3:E13" sheet="분석작업-1"/>
  </cacheSource>
  <cacheFields count="5">
    <cacheField name="거래처명" numFmtId="0">
      <sharedItems count="4">
        <s v="고려화학"/>
        <s v="명지페인트"/>
        <s v="삼화페인트"/>
        <s v="백색화학"/>
      </sharedItems>
    </cacheField>
    <cacheField name="품목명" numFmtId="0">
      <sharedItems count="6">
        <s v="Blue"/>
        <s v="Red300"/>
        <s v="Violet550"/>
        <s v="Red334 "/>
        <s v="Yellow "/>
        <s v="Violet600"/>
      </sharedItems>
    </cacheField>
    <cacheField name="수량" numFmtId="0">
      <sharedItems containsSemiMixedTypes="0" containsString="0" containsNumber="1" containsInteger="1" minValue="7" maxValue="20"/>
    </cacheField>
    <cacheField name="판매금액" numFmtId="41">
      <sharedItems containsSemiMixedTypes="0" containsString="0" containsNumber="1" containsInteger="1" minValue="80500" maxValue="300000"/>
    </cacheField>
    <cacheField name="미수금" numFmtId="176">
      <sharedItems containsSemiMixedTypes="0" containsString="0" containsNumber="1" containsInteger="1" minValue="0" maxValue="702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n v="20"/>
    <n v="240000"/>
    <n v="83720"/>
  </r>
  <r>
    <x v="1"/>
    <x v="1"/>
    <n v="7"/>
    <n v="84000"/>
    <n v="312000"/>
  </r>
  <r>
    <x v="2"/>
    <x v="2"/>
    <n v="7"/>
    <n v="80500"/>
    <n v="156000"/>
  </r>
  <r>
    <x v="0"/>
    <x v="3"/>
    <n v="12"/>
    <n v="300000"/>
    <n v="0"/>
  </r>
  <r>
    <x v="2"/>
    <x v="4"/>
    <n v="12"/>
    <n v="150000"/>
    <n v="0"/>
  </r>
  <r>
    <x v="1"/>
    <x v="2"/>
    <n v="7"/>
    <n v="80500"/>
    <n v="130000"/>
  </r>
  <r>
    <x v="2"/>
    <x v="5"/>
    <n v="15"/>
    <n v="278250"/>
    <n v="702000"/>
  </r>
  <r>
    <x v="0"/>
    <x v="4"/>
    <n v="15"/>
    <n v="180000"/>
    <n v="58000"/>
  </r>
  <r>
    <x v="3"/>
    <x v="5"/>
    <n v="8"/>
    <n v="90000"/>
    <n v="120000"/>
  </r>
  <r>
    <x v="3"/>
    <x v="3"/>
    <n v="20"/>
    <n v="280000"/>
    <n v="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8A96081-90DC-4DB8-8D6D-5C96BE5305F3}" name="피벗 테이블1" cacheId="6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outline="1" outlineData="1" multipleFieldFilters="0">
  <location ref="A17:H23" firstHeaderRow="1" firstDataRow="2" firstDataCol="1"/>
  <pivotFields count="5">
    <pivotField axis="axisRow" showAll="0">
      <items count="5">
        <item x="0"/>
        <item x="1"/>
        <item x="3"/>
        <item x="2"/>
        <item t="default"/>
      </items>
    </pivotField>
    <pivotField axis="axisCol" showAll="0">
      <items count="7">
        <item x="0"/>
        <item x="1"/>
        <item x="3"/>
        <item x="2"/>
        <item x="5"/>
        <item x="4"/>
        <item t="default"/>
      </items>
    </pivotField>
    <pivotField showAll="0"/>
    <pivotField numFmtId="41" showAll="0"/>
    <pivotField dataField="1" numFmtId="176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합계 : 미수금" fld="4" baseField="0" baseItem="0" numFmtId="176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9"/>
  <sheetViews>
    <sheetView workbookViewId="0">
      <selection activeCell="L11" sqref="L10:L11"/>
    </sheetView>
  </sheetViews>
  <sheetFormatPr defaultRowHeight="16.5" x14ac:dyDescent="0.3"/>
  <cols>
    <col min="4" max="4" width="9.625" bestFit="1" customWidth="1"/>
    <col min="5" max="5" width="9.875" bestFit="1" customWidth="1"/>
    <col min="6" max="6" width="9.5" bestFit="1" customWidth="1"/>
    <col min="7" max="7" width="12.375" bestFit="1" customWidth="1"/>
  </cols>
  <sheetData>
    <row r="1" spans="1:7" x14ac:dyDescent="0.3">
      <c r="A1" t="s">
        <v>0</v>
      </c>
    </row>
    <row r="3" spans="1:7" x14ac:dyDescent="0.3">
      <c r="A3" s="1" t="s">
        <v>193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</row>
    <row r="4" spans="1:7" x14ac:dyDescent="0.3">
      <c r="A4" s="1" t="s">
        <v>200</v>
      </c>
      <c r="B4" s="1">
        <v>60</v>
      </c>
      <c r="C4" s="3">
        <v>906</v>
      </c>
      <c r="D4" s="3">
        <v>860</v>
      </c>
      <c r="E4" s="3">
        <v>585</v>
      </c>
      <c r="F4" s="3">
        <v>556</v>
      </c>
      <c r="G4" s="2">
        <v>0.38629999999999998</v>
      </c>
    </row>
    <row r="5" spans="1:7" x14ac:dyDescent="0.3">
      <c r="A5" s="1" t="s">
        <v>201</v>
      </c>
      <c r="B5" s="1">
        <v>60</v>
      </c>
      <c r="C5" s="3">
        <v>823</v>
      </c>
      <c r="D5" s="3">
        <v>781</v>
      </c>
      <c r="E5" s="3">
        <v>512</v>
      </c>
      <c r="F5" s="3">
        <v>486</v>
      </c>
      <c r="G5" s="2">
        <v>0.40939999999999999</v>
      </c>
    </row>
    <row r="6" spans="1:7" x14ac:dyDescent="0.3">
      <c r="A6" s="1" t="s">
        <v>202</v>
      </c>
      <c r="B6" s="1">
        <v>60</v>
      </c>
      <c r="C6" s="3">
        <v>1133</v>
      </c>
      <c r="D6" s="3">
        <v>1076</v>
      </c>
      <c r="E6" s="3">
        <v>684</v>
      </c>
      <c r="F6" s="3">
        <v>649</v>
      </c>
      <c r="G6" s="2">
        <v>0.42709999999999998</v>
      </c>
    </row>
    <row r="7" spans="1:7" x14ac:dyDescent="0.3">
      <c r="A7" s="1" t="s">
        <v>203</v>
      </c>
      <c r="B7" s="1">
        <v>60</v>
      </c>
      <c r="C7" s="3">
        <v>565</v>
      </c>
      <c r="D7" s="3">
        <v>536</v>
      </c>
      <c r="E7" s="3">
        <v>356</v>
      </c>
      <c r="F7" s="3">
        <v>338</v>
      </c>
      <c r="G7" s="2">
        <v>0.4017</v>
      </c>
    </row>
    <row r="8" spans="1:7" x14ac:dyDescent="0.3">
      <c r="A8" s="1" t="s">
        <v>204</v>
      </c>
      <c r="B8" s="1">
        <v>30</v>
      </c>
      <c r="C8" s="3">
        <v>1133</v>
      </c>
      <c r="D8" s="3">
        <v>1076</v>
      </c>
      <c r="E8" s="3">
        <v>684</v>
      </c>
      <c r="F8" s="3">
        <v>649</v>
      </c>
      <c r="G8" s="2">
        <v>0.42709999999999998</v>
      </c>
    </row>
    <row r="9" spans="1:7" x14ac:dyDescent="0.3">
      <c r="A9" s="1" t="s">
        <v>205</v>
      </c>
      <c r="B9" s="1">
        <v>30</v>
      </c>
      <c r="C9" s="3">
        <v>1133</v>
      </c>
      <c r="D9" s="3">
        <v>1076</v>
      </c>
      <c r="E9" s="3">
        <v>684</v>
      </c>
      <c r="F9" s="3">
        <v>338</v>
      </c>
      <c r="G9" s="2">
        <v>0.42709999999999998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A4" sqref="A4:A13"/>
    </sheetView>
  </sheetViews>
  <sheetFormatPr defaultRowHeight="16.5" x14ac:dyDescent="0.3"/>
  <cols>
    <col min="4" max="4" width="10.375" bestFit="1" customWidth="1"/>
    <col min="6" max="6" width="11.25" bestFit="1" customWidth="1"/>
  </cols>
  <sheetData>
    <row r="1" spans="1:7" ht="30" customHeight="1" thickBot="1" x14ac:dyDescent="0.35">
      <c r="A1" s="40" t="s">
        <v>206</v>
      </c>
      <c r="B1" s="40"/>
      <c r="C1" s="40"/>
      <c r="D1" s="40"/>
      <c r="E1" s="40"/>
      <c r="F1" s="40"/>
      <c r="G1" s="40"/>
    </row>
    <row r="2" spans="1:7" ht="18" thickTop="1" thickBot="1" x14ac:dyDescent="0.35"/>
    <row r="3" spans="1:7" x14ac:dyDescent="0.3">
      <c r="A3" s="14" t="s">
        <v>73</v>
      </c>
      <c r="B3" s="15" t="s">
        <v>74</v>
      </c>
      <c r="C3" s="15" t="s">
        <v>75</v>
      </c>
      <c r="D3" s="15" t="s">
        <v>76</v>
      </c>
      <c r="E3" s="15" t="s">
        <v>77</v>
      </c>
      <c r="F3" s="15" t="s">
        <v>78</v>
      </c>
      <c r="G3" s="16" t="s">
        <v>79</v>
      </c>
    </row>
    <row r="4" spans="1:7" x14ac:dyDescent="0.3">
      <c r="A4" s="48" t="s">
        <v>80</v>
      </c>
      <c r="B4" s="46">
        <v>200</v>
      </c>
      <c r="C4" s="6">
        <v>220</v>
      </c>
      <c r="D4" s="12">
        <v>2640000</v>
      </c>
      <c r="E4" s="13">
        <v>0.2</v>
      </c>
      <c r="F4" s="50">
        <v>2112000</v>
      </c>
      <c r="G4" s="17">
        <v>1.1000000000000001</v>
      </c>
    </row>
    <row r="5" spans="1:7" x14ac:dyDescent="0.3">
      <c r="A5" s="48" t="s">
        <v>81</v>
      </c>
      <c r="B5" s="46">
        <v>150</v>
      </c>
      <c r="C5" s="6">
        <v>120</v>
      </c>
      <c r="D5" s="12">
        <v>1440000</v>
      </c>
      <c r="E5" s="13">
        <v>0.1</v>
      </c>
      <c r="F5" s="50">
        <v>1296000</v>
      </c>
      <c r="G5" s="17">
        <v>0.8</v>
      </c>
    </row>
    <row r="6" spans="1:7" x14ac:dyDescent="0.3">
      <c r="A6" s="48" t="s">
        <v>82</v>
      </c>
      <c r="B6" s="46">
        <v>120</v>
      </c>
      <c r="C6" s="6">
        <v>100</v>
      </c>
      <c r="D6" s="12">
        <v>1200000</v>
      </c>
      <c r="E6" s="13">
        <v>0.1</v>
      </c>
      <c r="F6" s="50">
        <v>1080000</v>
      </c>
      <c r="G6" s="17">
        <v>0.83</v>
      </c>
    </row>
    <row r="7" spans="1:7" x14ac:dyDescent="0.3">
      <c r="A7" s="48" t="s">
        <v>83</v>
      </c>
      <c r="B7" s="46">
        <v>300</v>
      </c>
      <c r="C7" s="6">
        <v>220</v>
      </c>
      <c r="D7" s="12">
        <v>2640000</v>
      </c>
      <c r="E7" s="13">
        <v>0.2</v>
      </c>
      <c r="F7" s="50">
        <v>2112000</v>
      </c>
      <c r="G7" s="17">
        <v>0.73</v>
      </c>
    </row>
    <row r="8" spans="1:7" x14ac:dyDescent="0.3">
      <c r="A8" s="48" t="s">
        <v>84</v>
      </c>
      <c r="B8" s="46">
        <v>200</v>
      </c>
      <c r="C8" s="6">
        <v>210</v>
      </c>
      <c r="D8" s="12">
        <v>2520000</v>
      </c>
      <c r="E8" s="13">
        <v>0.2</v>
      </c>
      <c r="F8" s="50">
        <v>2016000</v>
      </c>
      <c r="G8" s="17">
        <v>1.05</v>
      </c>
    </row>
    <row r="9" spans="1:7" x14ac:dyDescent="0.3">
      <c r="A9" s="48" t="s">
        <v>85</v>
      </c>
      <c r="B9" s="46">
        <v>150</v>
      </c>
      <c r="C9" s="6">
        <v>150</v>
      </c>
      <c r="D9" s="12">
        <v>1800000</v>
      </c>
      <c r="E9" s="13">
        <v>0.15</v>
      </c>
      <c r="F9" s="50">
        <v>1530000</v>
      </c>
      <c r="G9" s="17">
        <v>1</v>
      </c>
    </row>
    <row r="10" spans="1:7" x14ac:dyDescent="0.3">
      <c r="A10" s="48" t="s">
        <v>86</v>
      </c>
      <c r="B10" s="46">
        <v>200</v>
      </c>
      <c r="C10" s="6">
        <v>180</v>
      </c>
      <c r="D10" s="12">
        <v>2160000</v>
      </c>
      <c r="E10" s="13">
        <v>0.1</v>
      </c>
      <c r="F10" s="50">
        <v>1944000</v>
      </c>
      <c r="G10" s="17">
        <v>0.9</v>
      </c>
    </row>
    <row r="11" spans="1:7" x14ac:dyDescent="0.3">
      <c r="A11" s="48" t="s">
        <v>87</v>
      </c>
      <c r="B11" s="46">
        <v>250</v>
      </c>
      <c r="C11" s="6">
        <v>280</v>
      </c>
      <c r="D11" s="12">
        <v>3360000</v>
      </c>
      <c r="E11" s="13">
        <v>0.2</v>
      </c>
      <c r="F11" s="50">
        <v>2688000</v>
      </c>
      <c r="G11" s="17">
        <v>1.1200000000000001</v>
      </c>
    </row>
    <row r="12" spans="1:7" x14ac:dyDescent="0.3">
      <c r="A12" s="48" t="s">
        <v>88</v>
      </c>
      <c r="B12" s="46">
        <v>150</v>
      </c>
      <c r="C12" s="6">
        <v>130</v>
      </c>
      <c r="D12" s="12">
        <v>1560000</v>
      </c>
      <c r="E12" s="13">
        <v>0.1</v>
      </c>
      <c r="F12" s="50">
        <v>1404000</v>
      </c>
      <c r="G12" s="17">
        <v>0.87</v>
      </c>
    </row>
    <row r="13" spans="1:7" ht="17.25" thickBot="1" x14ac:dyDescent="0.35">
      <c r="A13" s="49" t="s">
        <v>89</v>
      </c>
      <c r="B13" s="47">
        <v>120</v>
      </c>
      <c r="C13" s="18">
        <v>150</v>
      </c>
      <c r="D13" s="19">
        <v>1800000</v>
      </c>
      <c r="E13" s="20">
        <v>0.15</v>
      </c>
      <c r="F13" s="51">
        <v>1530000</v>
      </c>
      <c r="G13" s="21">
        <v>1.25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E673A-1415-469F-9BD8-F9B482475EDA}">
  <dimension ref="A1:G12"/>
  <sheetViews>
    <sheetView workbookViewId="0">
      <selection activeCell="A4" sqref="A4:G12"/>
    </sheetView>
  </sheetViews>
  <sheetFormatPr defaultRowHeight="16.5" x14ac:dyDescent="0.3"/>
  <cols>
    <col min="1" max="1" width="8.875" bestFit="1" customWidth="1"/>
    <col min="4" max="4" width="9.125" bestFit="1" customWidth="1"/>
    <col min="5" max="5" width="10.125" customWidth="1"/>
    <col min="6" max="7" width="8.625" customWidth="1"/>
  </cols>
  <sheetData>
    <row r="1" spans="1:7" ht="20.25" x14ac:dyDescent="0.3">
      <c r="A1" s="41" t="s">
        <v>90</v>
      </c>
      <c r="B1" s="41"/>
      <c r="C1" s="41"/>
      <c r="D1" s="41"/>
      <c r="E1" s="41"/>
      <c r="F1" s="41"/>
      <c r="G1" s="41"/>
    </row>
    <row r="3" spans="1:7" x14ac:dyDescent="0.3">
      <c r="A3" s="6" t="s">
        <v>91</v>
      </c>
      <c r="B3" s="6" t="s">
        <v>92</v>
      </c>
      <c r="C3" s="6" t="s">
        <v>93</v>
      </c>
      <c r="D3" s="6" t="s">
        <v>94</v>
      </c>
      <c r="E3" s="6" t="s">
        <v>95</v>
      </c>
      <c r="F3" s="6" t="s">
        <v>96</v>
      </c>
      <c r="G3" s="6" t="s">
        <v>97</v>
      </c>
    </row>
    <row r="4" spans="1:7" x14ac:dyDescent="0.3">
      <c r="A4" s="6">
        <v>2020643</v>
      </c>
      <c r="B4" s="6" t="s">
        <v>98</v>
      </c>
      <c r="C4" s="6" t="s">
        <v>99</v>
      </c>
      <c r="D4" s="6" t="s">
        <v>100</v>
      </c>
      <c r="E4" s="8">
        <v>41000</v>
      </c>
      <c r="F4" s="8">
        <v>24000</v>
      </c>
      <c r="G4" s="8">
        <v>6000</v>
      </c>
    </row>
    <row r="5" spans="1:7" x14ac:dyDescent="0.3">
      <c r="A5" s="6">
        <v>1020981</v>
      </c>
      <c r="B5" s="6" t="s">
        <v>101</v>
      </c>
      <c r="C5" s="6" t="s">
        <v>102</v>
      </c>
      <c r="D5" s="6" t="s">
        <v>100</v>
      </c>
      <c r="E5" s="8">
        <v>10000</v>
      </c>
      <c r="F5" s="8">
        <v>7000</v>
      </c>
      <c r="G5" s="8">
        <v>5000</v>
      </c>
    </row>
    <row r="6" spans="1:7" x14ac:dyDescent="0.3">
      <c r="A6" s="6">
        <v>1020577</v>
      </c>
      <c r="B6" s="6" t="s">
        <v>103</v>
      </c>
      <c r="C6" s="6" t="s">
        <v>104</v>
      </c>
      <c r="D6" s="6" t="s">
        <v>100</v>
      </c>
      <c r="E6" s="8">
        <v>17000</v>
      </c>
      <c r="F6" s="8">
        <v>11000</v>
      </c>
      <c r="G6" s="8">
        <v>6000</v>
      </c>
    </row>
    <row r="7" spans="1:7" x14ac:dyDescent="0.3">
      <c r="A7" s="6">
        <v>2020918</v>
      </c>
      <c r="B7" s="6" t="s">
        <v>105</v>
      </c>
      <c r="C7" s="6" t="s">
        <v>102</v>
      </c>
      <c r="D7" s="6" t="s">
        <v>106</v>
      </c>
      <c r="E7" s="8">
        <v>8000</v>
      </c>
      <c r="F7" s="8"/>
      <c r="G7" s="8">
        <v>5000</v>
      </c>
    </row>
    <row r="8" spans="1:7" x14ac:dyDescent="0.3">
      <c r="A8" s="6">
        <v>1020335</v>
      </c>
      <c r="B8" s="6" t="s">
        <v>107</v>
      </c>
      <c r="C8" s="6" t="s">
        <v>104</v>
      </c>
      <c r="D8" s="6" t="s">
        <v>100</v>
      </c>
      <c r="E8" s="8">
        <v>25000</v>
      </c>
      <c r="F8" s="8">
        <v>15000</v>
      </c>
      <c r="G8" s="8">
        <v>5000</v>
      </c>
    </row>
    <row r="9" spans="1:7" x14ac:dyDescent="0.3">
      <c r="A9" s="6">
        <v>2020322</v>
      </c>
      <c r="B9" s="6" t="s">
        <v>108</v>
      </c>
      <c r="C9" s="6" t="s">
        <v>102</v>
      </c>
      <c r="D9" s="6" t="s">
        <v>100</v>
      </c>
      <c r="E9" s="8">
        <v>16000</v>
      </c>
      <c r="F9" s="8"/>
      <c r="G9" s="8">
        <v>14000</v>
      </c>
    </row>
    <row r="10" spans="1:7" x14ac:dyDescent="0.3">
      <c r="A10" s="6">
        <v>2020056</v>
      </c>
      <c r="B10" s="6" t="s">
        <v>109</v>
      </c>
      <c r="C10" s="6" t="s">
        <v>104</v>
      </c>
      <c r="D10" s="6" t="s">
        <v>110</v>
      </c>
      <c r="E10" s="8">
        <v>19000</v>
      </c>
      <c r="F10" s="8">
        <v>15000</v>
      </c>
      <c r="G10" s="8">
        <v>8000</v>
      </c>
    </row>
    <row r="11" spans="1:7" x14ac:dyDescent="0.3">
      <c r="A11" s="6">
        <v>1020654</v>
      </c>
      <c r="B11" s="6" t="s">
        <v>111</v>
      </c>
      <c r="C11" s="6" t="s">
        <v>102</v>
      </c>
      <c r="D11" s="6" t="s">
        <v>106</v>
      </c>
      <c r="E11" s="8"/>
      <c r="F11" s="8">
        <v>5000</v>
      </c>
      <c r="G11" s="8"/>
    </row>
    <row r="12" spans="1:7" x14ac:dyDescent="0.3">
      <c r="A12" s="6">
        <v>2020074</v>
      </c>
      <c r="B12" s="6" t="s">
        <v>112</v>
      </c>
      <c r="C12" s="6" t="s">
        <v>99</v>
      </c>
      <c r="D12" s="6" t="s">
        <v>100</v>
      </c>
      <c r="E12" s="8">
        <v>130000</v>
      </c>
      <c r="F12" s="8"/>
      <c r="G12" s="8"/>
    </row>
  </sheetData>
  <mergeCells count="1">
    <mergeCell ref="A1:G1"/>
  </mergeCells>
  <phoneticPr fontId="1" type="noConversion"/>
  <conditionalFormatting sqref="A4:G12">
    <cfRule type="expression" dxfId="1" priority="1">
      <formula>LEFT($A4, 4)="2020"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1"/>
  <sheetViews>
    <sheetView workbookViewId="0">
      <selection activeCell="C10" sqref="C10"/>
    </sheetView>
  </sheetViews>
  <sheetFormatPr defaultRowHeight="16.5" x14ac:dyDescent="0.3"/>
  <cols>
    <col min="2" max="2" width="14.25" bestFit="1" customWidth="1"/>
    <col min="5" max="5" width="10.75" bestFit="1" customWidth="1"/>
    <col min="10" max="10" width="11.125" bestFit="1" customWidth="1"/>
  </cols>
  <sheetData>
    <row r="1" spans="1:10" x14ac:dyDescent="0.3">
      <c r="A1" s="4" t="s">
        <v>1</v>
      </c>
      <c r="B1" s="5" t="s">
        <v>2</v>
      </c>
      <c r="F1" s="4" t="s">
        <v>15</v>
      </c>
      <c r="G1" s="5" t="s">
        <v>16</v>
      </c>
    </row>
    <row r="2" spans="1:10" x14ac:dyDescent="0.3">
      <c r="A2" s="6" t="s">
        <v>3</v>
      </c>
      <c r="B2" s="6" t="s">
        <v>4</v>
      </c>
      <c r="C2" s="6" t="s">
        <v>5</v>
      </c>
      <c r="D2" s="7" t="s">
        <v>6</v>
      </c>
      <c r="F2" s="6" t="s">
        <v>17</v>
      </c>
      <c r="G2" s="6" t="s">
        <v>18</v>
      </c>
      <c r="H2" s="6" t="s">
        <v>19</v>
      </c>
      <c r="I2" s="6" t="s">
        <v>20</v>
      </c>
      <c r="J2" s="7" t="s">
        <v>21</v>
      </c>
    </row>
    <row r="3" spans="1:10" x14ac:dyDescent="0.3">
      <c r="A3" s="6" t="s">
        <v>7</v>
      </c>
      <c r="B3" s="6">
        <v>86</v>
      </c>
      <c r="C3" s="6">
        <v>82</v>
      </c>
      <c r="D3" s="6" t="str">
        <f t="shared" ref="D3:D8" si="0">HLOOKUP(AVERAGE(B3:C3), $B$11:$D$12, 2, TRUE)</f>
        <v>준수</v>
      </c>
      <c r="F3" s="6" t="s">
        <v>22</v>
      </c>
      <c r="G3" s="8">
        <v>1137</v>
      </c>
      <c r="H3" s="8">
        <v>823</v>
      </c>
      <c r="I3" s="8">
        <v>314</v>
      </c>
      <c r="J3" s="6" t="str">
        <f>_xlfn.IFS( OR(LEFT(F3)="S", LEFT(F3)="K"), "수도권",  OR(LEFT(F3)="D", LEFT(F3)="B"), "경상도", NOT(OR(LEFT(F3)="S", LEFT(F3)="K", LEFT(F3)="D", LEFT(F3)="B")), "전라도")</f>
        <v>수도권</v>
      </c>
    </row>
    <row r="4" spans="1:10" x14ac:dyDescent="0.3">
      <c r="A4" s="6" t="s">
        <v>8</v>
      </c>
      <c r="B4" s="6">
        <v>94</v>
      </c>
      <c r="C4" s="6">
        <v>93</v>
      </c>
      <c r="D4" s="6" t="str">
        <f t="shared" si="0"/>
        <v>우수</v>
      </c>
      <c r="F4" s="6" t="s">
        <v>23</v>
      </c>
      <c r="G4" s="8">
        <v>1027</v>
      </c>
      <c r="H4" s="8">
        <v>720</v>
      </c>
      <c r="I4" s="8">
        <v>307</v>
      </c>
      <c r="J4" s="6" t="str">
        <f t="shared" ref="J4:J9" si="1">_xlfn.IFS( OR(LEFT(F4)="S", LEFT(F4)="K"), "수도권",  OR(LEFT(F4)="D", LEFT(F4)="B"), "경상도", NOT(OR(LEFT(F4)="S", LEFT(F4)="K", LEFT(F4)="D", LEFT(F4)="B")), "전라도")</f>
        <v>경상도</v>
      </c>
    </row>
    <row r="5" spans="1:10" x14ac:dyDescent="0.3">
      <c r="A5" s="6" t="s">
        <v>9</v>
      </c>
      <c r="B5" s="6">
        <v>73</v>
      </c>
      <c r="C5" s="6">
        <v>86</v>
      </c>
      <c r="D5" s="6" t="str">
        <f t="shared" si="0"/>
        <v>준수</v>
      </c>
      <c r="F5" s="6" t="s">
        <v>24</v>
      </c>
      <c r="G5" s="8">
        <v>923</v>
      </c>
      <c r="H5" s="8">
        <v>792</v>
      </c>
      <c r="I5" s="8">
        <v>131</v>
      </c>
      <c r="J5" s="6" t="str">
        <f t="shared" si="1"/>
        <v>전라도</v>
      </c>
    </row>
    <row r="6" spans="1:10" x14ac:dyDescent="0.3">
      <c r="A6" s="6" t="s">
        <v>10</v>
      </c>
      <c r="B6" s="6">
        <v>91</v>
      </c>
      <c r="C6" s="6">
        <v>95</v>
      </c>
      <c r="D6" s="6" t="str">
        <f t="shared" si="0"/>
        <v>우수</v>
      </c>
      <c r="F6" s="6" t="s">
        <v>25</v>
      </c>
      <c r="G6" s="8">
        <v>1278</v>
      </c>
      <c r="H6" s="8">
        <v>879</v>
      </c>
      <c r="I6" s="8">
        <v>399</v>
      </c>
      <c r="J6" s="6" t="str">
        <f t="shared" si="1"/>
        <v>경상도</v>
      </c>
    </row>
    <row r="7" spans="1:10" x14ac:dyDescent="0.3">
      <c r="A7" s="6" t="s">
        <v>11</v>
      </c>
      <c r="B7" s="6">
        <v>90</v>
      </c>
      <c r="C7" s="6">
        <v>81</v>
      </c>
      <c r="D7" s="6" t="str">
        <f t="shared" si="0"/>
        <v>준수</v>
      </c>
      <c r="F7" s="6" t="s">
        <v>26</v>
      </c>
      <c r="G7" s="8">
        <v>1087</v>
      </c>
      <c r="H7" s="8">
        <v>811</v>
      </c>
      <c r="I7" s="8">
        <v>276</v>
      </c>
      <c r="J7" s="6" t="str">
        <f t="shared" si="1"/>
        <v>수도권</v>
      </c>
    </row>
    <row r="8" spans="1:10" x14ac:dyDescent="0.3">
      <c r="A8" s="6" t="s">
        <v>12</v>
      </c>
      <c r="B8" s="6">
        <v>67</v>
      </c>
      <c r="C8" s="6">
        <v>61</v>
      </c>
      <c r="D8" s="6" t="str">
        <f t="shared" si="0"/>
        <v>노력</v>
      </c>
      <c r="F8" s="6" t="s">
        <v>27</v>
      </c>
      <c r="G8" s="8">
        <v>987</v>
      </c>
      <c r="H8" s="8">
        <v>823</v>
      </c>
      <c r="I8" s="8">
        <v>163</v>
      </c>
      <c r="J8" s="6" t="str">
        <f t="shared" si="1"/>
        <v>수도권</v>
      </c>
    </row>
    <row r="9" spans="1:10" x14ac:dyDescent="0.3">
      <c r="F9" s="6" t="s">
        <v>28</v>
      </c>
      <c r="G9" s="8">
        <v>1234</v>
      </c>
      <c r="H9" s="8">
        <v>983</v>
      </c>
      <c r="I9" s="8">
        <v>251</v>
      </c>
      <c r="J9" s="6" t="str">
        <f t="shared" si="1"/>
        <v>경상도</v>
      </c>
    </row>
    <row r="10" spans="1:10" x14ac:dyDescent="0.3">
      <c r="A10" t="s">
        <v>13</v>
      </c>
    </row>
    <row r="11" spans="1:10" x14ac:dyDescent="0.3">
      <c r="A11" s="6" t="s">
        <v>14</v>
      </c>
      <c r="B11" s="6">
        <v>0</v>
      </c>
      <c r="C11" s="6">
        <v>70</v>
      </c>
      <c r="D11" s="6">
        <v>90</v>
      </c>
    </row>
    <row r="12" spans="1:10" x14ac:dyDescent="0.3">
      <c r="A12" s="6" t="s">
        <v>6</v>
      </c>
      <c r="B12" s="6" t="s">
        <v>185</v>
      </c>
      <c r="C12" s="6" t="s">
        <v>186</v>
      </c>
      <c r="D12" s="6" t="s">
        <v>187</v>
      </c>
    </row>
    <row r="13" spans="1:10" x14ac:dyDescent="0.3">
      <c r="F13" s="4" t="s">
        <v>44</v>
      </c>
      <c r="G13" s="5" t="s">
        <v>45</v>
      </c>
    </row>
    <row r="14" spans="1:10" x14ac:dyDescent="0.3">
      <c r="A14" s="4" t="s">
        <v>29</v>
      </c>
      <c r="B14" s="5" t="s">
        <v>30</v>
      </c>
      <c r="F14" s="6" t="s">
        <v>46</v>
      </c>
      <c r="G14" s="6" t="s">
        <v>47</v>
      </c>
      <c r="H14" s="6" t="s">
        <v>48</v>
      </c>
    </row>
    <row r="15" spans="1:10" x14ac:dyDescent="0.3">
      <c r="A15" s="6" t="s">
        <v>31</v>
      </c>
      <c r="B15" s="6" t="s">
        <v>32</v>
      </c>
      <c r="C15" s="6" t="s">
        <v>33</v>
      </c>
      <c r="D15" s="6" t="s">
        <v>34</v>
      </c>
      <c r="F15" s="6" t="s">
        <v>49</v>
      </c>
      <c r="G15" s="6" t="s">
        <v>191</v>
      </c>
      <c r="H15" s="8">
        <v>2287</v>
      </c>
    </row>
    <row r="16" spans="1:10" x14ac:dyDescent="0.3">
      <c r="A16" s="6" t="s">
        <v>35</v>
      </c>
      <c r="B16" s="6" t="s">
        <v>36</v>
      </c>
      <c r="C16" s="8">
        <v>7900</v>
      </c>
      <c r="D16" s="8">
        <v>47400</v>
      </c>
      <c r="F16" s="6" t="s">
        <v>49</v>
      </c>
      <c r="G16" s="6" t="s">
        <v>192</v>
      </c>
      <c r="H16" s="8">
        <v>2200</v>
      </c>
    </row>
    <row r="17" spans="1:10" x14ac:dyDescent="0.3">
      <c r="A17" s="6" t="s">
        <v>37</v>
      </c>
      <c r="B17" s="6" t="s">
        <v>38</v>
      </c>
      <c r="C17" s="8">
        <v>9400</v>
      </c>
      <c r="D17" s="8">
        <v>84600</v>
      </c>
      <c r="F17" s="6" t="s">
        <v>50</v>
      </c>
      <c r="G17" s="6" t="s">
        <v>191</v>
      </c>
      <c r="H17" s="8">
        <v>3128</v>
      </c>
    </row>
    <row r="18" spans="1:10" x14ac:dyDescent="0.3">
      <c r="A18" s="6" t="s">
        <v>39</v>
      </c>
      <c r="B18" s="6" t="s">
        <v>38</v>
      </c>
      <c r="C18" s="8">
        <v>9400</v>
      </c>
      <c r="D18" s="8">
        <v>42300</v>
      </c>
      <c r="F18" s="6" t="s">
        <v>50</v>
      </c>
      <c r="G18" s="6" t="s">
        <v>192</v>
      </c>
      <c r="H18" s="8">
        <v>3153</v>
      </c>
    </row>
    <row r="19" spans="1:10" x14ac:dyDescent="0.3">
      <c r="A19" s="6" t="s">
        <v>40</v>
      </c>
      <c r="B19" s="6" t="s">
        <v>36</v>
      </c>
      <c r="C19" s="8">
        <v>1500</v>
      </c>
      <c r="D19" s="8">
        <v>9000</v>
      </c>
      <c r="F19" s="6" t="s">
        <v>51</v>
      </c>
      <c r="G19" s="6" t="s">
        <v>191</v>
      </c>
      <c r="H19" s="8">
        <v>1780</v>
      </c>
    </row>
    <row r="20" spans="1:10" x14ac:dyDescent="0.3">
      <c r="A20" s="6" t="s">
        <v>41</v>
      </c>
      <c r="B20" s="6" t="s">
        <v>38</v>
      </c>
      <c r="C20" s="8">
        <v>5800</v>
      </c>
      <c r="D20" s="8">
        <v>46400</v>
      </c>
      <c r="F20" s="6" t="s">
        <v>51</v>
      </c>
      <c r="G20" s="6" t="s">
        <v>192</v>
      </c>
      <c r="H20" s="8">
        <v>3300</v>
      </c>
    </row>
    <row r="21" spans="1:10" x14ac:dyDescent="0.3">
      <c r="A21" s="6" t="s">
        <v>42</v>
      </c>
      <c r="B21" s="6" t="s">
        <v>38</v>
      </c>
      <c r="C21" s="8">
        <v>3000</v>
      </c>
      <c r="D21" s="8">
        <v>36000</v>
      </c>
      <c r="F21" s="6" t="s">
        <v>52</v>
      </c>
      <c r="G21" s="6" t="s">
        <v>191</v>
      </c>
      <c r="H21" s="8">
        <v>2865</v>
      </c>
      <c r="I21" s="6" t="s">
        <v>235</v>
      </c>
      <c r="J21" s="7" t="s">
        <v>53</v>
      </c>
    </row>
    <row r="22" spans="1:10" x14ac:dyDescent="0.3">
      <c r="A22" s="42" t="s">
        <v>43</v>
      </c>
      <c r="B22" s="43"/>
      <c r="C22" s="8">
        <f>ROUND( _xlfn.STDEV.S(C16:C21), -2)</f>
        <v>3300</v>
      </c>
      <c r="D22" s="8">
        <f>ROUND( _xlfn.STDEV.S(D16:D21), -2)</f>
        <v>24300</v>
      </c>
      <c r="F22" s="6" t="s">
        <v>52</v>
      </c>
      <c r="G22" s="6" t="s">
        <v>192</v>
      </c>
      <c r="H22" s="8">
        <v>3094</v>
      </c>
      <c r="I22" s="6" t="s">
        <v>236</v>
      </c>
      <c r="J22" s="8">
        <f>ROUNDDOWN(DSUM(F14:H22,3,I21:I22), -1)</f>
        <v>11740</v>
      </c>
    </row>
    <row r="24" spans="1:10" x14ac:dyDescent="0.3">
      <c r="A24" s="4" t="s">
        <v>54</v>
      </c>
      <c r="B24" s="5" t="s">
        <v>55</v>
      </c>
    </row>
    <row r="25" spans="1:10" x14ac:dyDescent="0.3">
      <c r="A25" s="6" t="s">
        <v>56</v>
      </c>
      <c r="B25" s="6" t="s">
        <v>57</v>
      </c>
      <c r="C25" s="6" t="s">
        <v>58</v>
      </c>
      <c r="D25" s="7" t="s">
        <v>59</v>
      </c>
      <c r="E25" s="7" t="s">
        <v>60</v>
      </c>
    </row>
    <row r="26" spans="1:10" x14ac:dyDescent="0.3">
      <c r="A26" s="6" t="s">
        <v>61</v>
      </c>
      <c r="B26" s="6" t="s">
        <v>69</v>
      </c>
      <c r="C26" s="6">
        <v>4</v>
      </c>
      <c r="D26" s="6" t="str">
        <f>IF( MOD(MID(B26, 8,1)*1,2)=0, "여자", "남자")</f>
        <v>남자</v>
      </c>
      <c r="E26" s="9" t="e">
        <f>IF( MID(B26,8,1)*1 &gt;2, DATE("20"&amp;B26,B26,B26), DATE("19"&amp;B26,B26,B26) )</f>
        <v>#VALUE!</v>
      </c>
    </row>
    <row r="27" spans="1:10" x14ac:dyDescent="0.3">
      <c r="A27" s="6" t="s">
        <v>62</v>
      </c>
      <c r="B27" s="6" t="s">
        <v>63</v>
      </c>
      <c r="C27" s="6">
        <v>3</v>
      </c>
      <c r="D27" s="6" t="str">
        <f t="shared" ref="D27:D31" si="2">IF( MOD(MID(B27, 8,1)*1,2)=0, "여자", "남자")</f>
        <v>남자</v>
      </c>
      <c r="E27" s="9" t="str">
        <f t="shared" ref="E27:E31" si="3">MID(B27,8,1)</f>
        <v>3</v>
      </c>
    </row>
    <row r="28" spans="1:10" x14ac:dyDescent="0.3">
      <c r="A28" s="6" t="s">
        <v>64</v>
      </c>
      <c r="B28" s="6" t="s">
        <v>70</v>
      </c>
      <c r="C28" s="6">
        <v>2</v>
      </c>
      <c r="D28" s="6" t="str">
        <f t="shared" si="2"/>
        <v>여자</v>
      </c>
      <c r="E28" s="9" t="str">
        <f t="shared" si="3"/>
        <v>2</v>
      </c>
    </row>
    <row r="29" spans="1:10" x14ac:dyDescent="0.3">
      <c r="A29" s="6" t="s">
        <v>65</v>
      </c>
      <c r="B29" s="6" t="s">
        <v>72</v>
      </c>
      <c r="C29" s="6">
        <v>5</v>
      </c>
      <c r="D29" s="6" t="str">
        <f t="shared" si="2"/>
        <v>남자</v>
      </c>
      <c r="E29" s="9" t="str">
        <f t="shared" si="3"/>
        <v>1</v>
      </c>
    </row>
    <row r="30" spans="1:10" x14ac:dyDescent="0.3">
      <c r="A30" s="6" t="s">
        <v>66</v>
      </c>
      <c r="B30" s="6" t="s">
        <v>71</v>
      </c>
      <c r="C30" s="6">
        <v>3</v>
      </c>
      <c r="D30" s="6" t="str">
        <f t="shared" si="2"/>
        <v>남자</v>
      </c>
      <c r="E30" s="9" t="str">
        <f t="shared" si="3"/>
        <v>1</v>
      </c>
    </row>
    <row r="31" spans="1:10" x14ac:dyDescent="0.3">
      <c r="A31" s="6" t="s">
        <v>67</v>
      </c>
      <c r="B31" s="6" t="s">
        <v>68</v>
      </c>
      <c r="C31" s="6">
        <v>6</v>
      </c>
      <c r="D31" s="6" t="str">
        <f t="shared" si="2"/>
        <v>여자</v>
      </c>
      <c r="E31" s="9" t="str">
        <f t="shared" si="3"/>
        <v>4</v>
      </c>
    </row>
  </sheetData>
  <mergeCells count="1">
    <mergeCell ref="A22:B2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3"/>
  <sheetViews>
    <sheetView workbookViewId="0">
      <selection activeCell="B19" sqref="B19"/>
    </sheetView>
  </sheetViews>
  <sheetFormatPr defaultRowHeight="16.5" x14ac:dyDescent="0.3"/>
  <cols>
    <col min="1" max="1" width="13.125" bestFit="1" customWidth="1"/>
    <col min="2" max="2" width="11.875" bestFit="1" customWidth="1"/>
    <col min="3" max="3" width="9.625" bestFit="1" customWidth="1"/>
    <col min="4" max="4" width="9.125" bestFit="1" customWidth="1"/>
    <col min="5" max="6" width="10.25" bestFit="1" customWidth="1"/>
    <col min="7" max="7" width="8.5" bestFit="1" customWidth="1"/>
    <col min="8" max="8" width="11.375" bestFit="1" customWidth="1"/>
  </cols>
  <sheetData>
    <row r="1" spans="1:5" ht="20.25" x14ac:dyDescent="0.3">
      <c r="A1" s="41" t="s">
        <v>113</v>
      </c>
      <c r="B1" s="41"/>
      <c r="C1" s="41"/>
      <c r="D1" s="41"/>
      <c r="E1" s="41"/>
    </row>
    <row r="3" spans="1:5" x14ac:dyDescent="0.3">
      <c r="A3" s="6" t="s">
        <v>114</v>
      </c>
      <c r="B3" s="6" t="s">
        <v>115</v>
      </c>
      <c r="C3" s="6" t="s">
        <v>116</v>
      </c>
      <c r="D3" s="6" t="s">
        <v>117</v>
      </c>
      <c r="E3" s="6" t="s">
        <v>118</v>
      </c>
    </row>
    <row r="4" spans="1:5" x14ac:dyDescent="0.3">
      <c r="A4" s="6" t="s">
        <v>119</v>
      </c>
      <c r="B4" s="6" t="s">
        <v>120</v>
      </c>
      <c r="C4" s="6">
        <v>20</v>
      </c>
      <c r="D4" s="8">
        <v>240000</v>
      </c>
      <c r="E4" s="11">
        <v>83720</v>
      </c>
    </row>
    <row r="5" spans="1:5" x14ac:dyDescent="0.3">
      <c r="A5" s="6" t="s">
        <v>121</v>
      </c>
      <c r="B5" s="6" t="s">
        <v>122</v>
      </c>
      <c r="C5" s="6">
        <v>7</v>
      </c>
      <c r="D5" s="8">
        <v>84000</v>
      </c>
      <c r="E5" s="11">
        <v>312000</v>
      </c>
    </row>
    <row r="6" spans="1:5" x14ac:dyDescent="0.3">
      <c r="A6" s="6" t="s">
        <v>123</v>
      </c>
      <c r="B6" s="6" t="s">
        <v>124</v>
      </c>
      <c r="C6" s="6">
        <v>7</v>
      </c>
      <c r="D6" s="8">
        <v>80500</v>
      </c>
      <c r="E6" s="11">
        <v>156000</v>
      </c>
    </row>
    <row r="7" spans="1:5" x14ac:dyDescent="0.3">
      <c r="A7" s="6" t="s">
        <v>119</v>
      </c>
      <c r="B7" s="6" t="s">
        <v>125</v>
      </c>
      <c r="C7" s="6">
        <v>12</v>
      </c>
      <c r="D7" s="8">
        <v>300000</v>
      </c>
      <c r="E7" s="11">
        <v>0</v>
      </c>
    </row>
    <row r="8" spans="1:5" x14ac:dyDescent="0.3">
      <c r="A8" s="6" t="s">
        <v>123</v>
      </c>
      <c r="B8" s="6" t="s">
        <v>126</v>
      </c>
      <c r="C8" s="6">
        <v>12</v>
      </c>
      <c r="D8" s="8">
        <v>150000</v>
      </c>
      <c r="E8" s="11">
        <v>0</v>
      </c>
    </row>
    <row r="9" spans="1:5" x14ac:dyDescent="0.3">
      <c r="A9" s="6" t="s">
        <v>121</v>
      </c>
      <c r="B9" s="6" t="s">
        <v>124</v>
      </c>
      <c r="C9" s="6">
        <v>7</v>
      </c>
      <c r="D9" s="8">
        <v>80500</v>
      </c>
      <c r="E9" s="11">
        <v>130000</v>
      </c>
    </row>
    <row r="10" spans="1:5" x14ac:dyDescent="0.3">
      <c r="A10" s="6" t="s">
        <v>123</v>
      </c>
      <c r="B10" s="6" t="s">
        <v>127</v>
      </c>
      <c r="C10" s="6">
        <v>15</v>
      </c>
      <c r="D10" s="8">
        <v>278250</v>
      </c>
      <c r="E10" s="11">
        <v>702000</v>
      </c>
    </row>
    <row r="11" spans="1:5" x14ac:dyDescent="0.3">
      <c r="A11" s="6" t="s">
        <v>119</v>
      </c>
      <c r="B11" s="6" t="s">
        <v>126</v>
      </c>
      <c r="C11" s="6">
        <v>15</v>
      </c>
      <c r="D11" s="8">
        <v>180000</v>
      </c>
      <c r="E11" s="11">
        <v>58000</v>
      </c>
    </row>
    <row r="12" spans="1:5" x14ac:dyDescent="0.3">
      <c r="A12" s="6" t="s">
        <v>128</v>
      </c>
      <c r="B12" s="6" t="s">
        <v>127</v>
      </c>
      <c r="C12" s="6">
        <v>8</v>
      </c>
      <c r="D12" s="8">
        <v>90000</v>
      </c>
      <c r="E12" s="11">
        <v>120000</v>
      </c>
    </row>
    <row r="13" spans="1:5" x14ac:dyDescent="0.3">
      <c r="A13" s="6" t="s">
        <v>128</v>
      </c>
      <c r="B13" s="6" t="s">
        <v>125</v>
      </c>
      <c r="C13" s="6">
        <v>20</v>
      </c>
      <c r="D13" s="8">
        <v>280000</v>
      </c>
      <c r="E13" s="11">
        <v>50000</v>
      </c>
    </row>
    <row r="17" spans="1:8" x14ac:dyDescent="0.3">
      <c r="A17" s="22" t="s">
        <v>210</v>
      </c>
      <c r="B17" s="22" t="s">
        <v>209</v>
      </c>
    </row>
    <row r="18" spans="1:8" x14ac:dyDescent="0.3">
      <c r="A18" s="22" t="s">
        <v>207</v>
      </c>
      <c r="B18" t="s">
        <v>120</v>
      </c>
      <c r="C18" t="s">
        <v>122</v>
      </c>
      <c r="D18" t="s">
        <v>125</v>
      </c>
      <c r="E18" t="s">
        <v>124</v>
      </c>
      <c r="F18" t="s">
        <v>127</v>
      </c>
      <c r="G18" t="s">
        <v>126</v>
      </c>
      <c r="H18" t="s">
        <v>208</v>
      </c>
    </row>
    <row r="19" spans="1:8" x14ac:dyDescent="0.3">
      <c r="A19" s="23" t="s">
        <v>119</v>
      </c>
      <c r="B19" s="24">
        <v>83720</v>
      </c>
      <c r="C19" s="24" t="s">
        <v>211</v>
      </c>
      <c r="D19" s="24">
        <v>0</v>
      </c>
      <c r="E19" s="24" t="s">
        <v>211</v>
      </c>
      <c r="F19" s="24" t="s">
        <v>211</v>
      </c>
      <c r="G19" s="24">
        <v>58000</v>
      </c>
      <c r="H19" s="24">
        <v>141720</v>
      </c>
    </row>
    <row r="20" spans="1:8" x14ac:dyDescent="0.3">
      <c r="A20" s="23" t="s">
        <v>121</v>
      </c>
      <c r="B20" s="24" t="s">
        <v>211</v>
      </c>
      <c r="C20" s="24">
        <v>312000</v>
      </c>
      <c r="D20" s="24" t="s">
        <v>211</v>
      </c>
      <c r="E20" s="24">
        <v>130000</v>
      </c>
      <c r="F20" s="24" t="s">
        <v>211</v>
      </c>
      <c r="G20" s="24" t="s">
        <v>211</v>
      </c>
      <c r="H20" s="24">
        <v>442000</v>
      </c>
    </row>
    <row r="21" spans="1:8" x14ac:dyDescent="0.3">
      <c r="A21" s="23" t="s">
        <v>128</v>
      </c>
      <c r="B21" s="24" t="s">
        <v>211</v>
      </c>
      <c r="C21" s="24" t="s">
        <v>211</v>
      </c>
      <c r="D21" s="24">
        <v>50000</v>
      </c>
      <c r="E21" s="24" t="s">
        <v>211</v>
      </c>
      <c r="F21" s="24">
        <v>120000</v>
      </c>
      <c r="G21" s="24" t="s">
        <v>211</v>
      </c>
      <c r="H21" s="24">
        <v>170000</v>
      </c>
    </row>
    <row r="22" spans="1:8" x14ac:dyDescent="0.3">
      <c r="A22" s="23" t="s">
        <v>123</v>
      </c>
      <c r="B22" s="24" t="s">
        <v>211</v>
      </c>
      <c r="C22" s="24" t="s">
        <v>211</v>
      </c>
      <c r="D22" s="24" t="s">
        <v>211</v>
      </c>
      <c r="E22" s="24">
        <v>156000</v>
      </c>
      <c r="F22" s="24">
        <v>702000</v>
      </c>
      <c r="G22" s="24">
        <v>0</v>
      </c>
      <c r="H22" s="24">
        <v>858000</v>
      </c>
    </row>
    <row r="23" spans="1:8" x14ac:dyDescent="0.3">
      <c r="A23" s="23" t="s">
        <v>208</v>
      </c>
      <c r="B23" s="24">
        <v>83720</v>
      </c>
      <c r="C23" s="24">
        <v>312000</v>
      </c>
      <c r="D23" s="24">
        <v>50000</v>
      </c>
      <c r="E23" s="24">
        <v>286000</v>
      </c>
      <c r="F23" s="24">
        <v>822000</v>
      </c>
      <c r="G23" s="24">
        <v>58000</v>
      </c>
      <c r="H23" s="24">
        <v>1611720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1:H12"/>
  <sheetViews>
    <sheetView workbookViewId="0">
      <selection activeCell="I46" sqref="I46"/>
    </sheetView>
  </sheetViews>
  <sheetFormatPr defaultRowHeight="16.5" x14ac:dyDescent="0.3"/>
  <cols>
    <col min="1" max="1" width="1.625" customWidth="1"/>
    <col min="6" max="6" width="5.625" customWidth="1"/>
  </cols>
  <sheetData>
    <row r="1" spans="2:8" x14ac:dyDescent="0.3">
      <c r="B1" s="44" t="s">
        <v>129</v>
      </c>
      <c r="C1" s="44"/>
      <c r="D1" s="44"/>
      <c r="E1" s="44"/>
      <c r="G1" s="44" t="s">
        <v>130</v>
      </c>
      <c r="H1" s="44"/>
    </row>
    <row r="2" spans="2:8" x14ac:dyDescent="0.3">
      <c r="B2" s="6" t="s">
        <v>92</v>
      </c>
      <c r="C2" s="6" t="s">
        <v>131</v>
      </c>
      <c r="D2" s="6" t="s">
        <v>132</v>
      </c>
      <c r="E2" s="6" t="s">
        <v>133</v>
      </c>
      <c r="G2" s="6" t="s">
        <v>92</v>
      </c>
      <c r="H2" s="6" t="s">
        <v>135</v>
      </c>
    </row>
    <row r="3" spans="2:8" x14ac:dyDescent="0.3">
      <c r="B3" s="6" t="s">
        <v>134</v>
      </c>
      <c r="C3" s="6">
        <v>9</v>
      </c>
      <c r="D3" s="6">
        <v>15</v>
      </c>
      <c r="E3" s="8">
        <f>D3*VLOOKUP(B3,$G$3:$H$6,2)</f>
        <v>14250</v>
      </c>
      <c r="G3" s="6" t="s">
        <v>134</v>
      </c>
      <c r="H3" s="8">
        <v>950</v>
      </c>
    </row>
    <row r="4" spans="2:8" x14ac:dyDescent="0.3">
      <c r="B4" s="6" t="s">
        <v>188</v>
      </c>
      <c r="C4" s="6">
        <v>5</v>
      </c>
      <c r="D4" s="6">
        <v>10</v>
      </c>
      <c r="E4" s="8">
        <f t="shared" ref="E4:E12" si="0">D4*VLOOKUP(B4,$G$3:$H$6,2)</f>
        <v>14000</v>
      </c>
      <c r="G4" s="6" t="s">
        <v>188</v>
      </c>
      <c r="H4" s="8">
        <v>1400</v>
      </c>
    </row>
    <row r="5" spans="2:8" x14ac:dyDescent="0.3">
      <c r="B5" s="6" t="s">
        <v>190</v>
      </c>
      <c r="C5" s="6">
        <v>11</v>
      </c>
      <c r="D5" s="6">
        <v>15</v>
      </c>
      <c r="E5" s="8">
        <f t="shared" si="0"/>
        <v>8400</v>
      </c>
      <c r="G5" s="6" t="s">
        <v>190</v>
      </c>
      <c r="H5" s="8">
        <v>560</v>
      </c>
    </row>
    <row r="6" spans="2:8" x14ac:dyDescent="0.3">
      <c r="B6" s="6" t="s">
        <v>189</v>
      </c>
      <c r="C6" s="6">
        <v>14</v>
      </c>
      <c r="D6" s="6">
        <v>14</v>
      </c>
      <c r="E6" s="8">
        <f t="shared" si="0"/>
        <v>19600</v>
      </c>
      <c r="G6" s="6" t="s">
        <v>189</v>
      </c>
      <c r="H6" s="8">
        <v>340</v>
      </c>
    </row>
    <row r="7" spans="2:8" x14ac:dyDescent="0.3">
      <c r="B7" s="6" t="s">
        <v>134</v>
      </c>
      <c r="C7" s="6">
        <v>15</v>
      </c>
      <c r="D7" s="6">
        <v>20</v>
      </c>
      <c r="E7" s="8">
        <f t="shared" si="0"/>
        <v>19000</v>
      </c>
    </row>
    <row r="8" spans="2:8" x14ac:dyDescent="0.3">
      <c r="B8" s="6" t="s">
        <v>134</v>
      </c>
      <c r="C8" s="6">
        <v>17</v>
      </c>
      <c r="D8" s="6">
        <v>23</v>
      </c>
      <c r="E8" s="8">
        <f t="shared" si="0"/>
        <v>21850</v>
      </c>
    </row>
    <row r="9" spans="2:8" x14ac:dyDescent="0.3">
      <c r="B9" s="6" t="s">
        <v>189</v>
      </c>
      <c r="C9" s="6">
        <v>12</v>
      </c>
      <c r="D9" s="6">
        <v>10</v>
      </c>
      <c r="E9" s="8">
        <f t="shared" si="0"/>
        <v>14000</v>
      </c>
    </row>
    <row r="10" spans="2:8" x14ac:dyDescent="0.3">
      <c r="B10" s="6" t="s">
        <v>190</v>
      </c>
      <c r="C10" s="6">
        <v>19</v>
      </c>
      <c r="D10" s="6">
        <v>15</v>
      </c>
      <c r="E10" s="8">
        <f t="shared" si="0"/>
        <v>8400</v>
      </c>
    </row>
    <row r="11" spans="2:8" x14ac:dyDescent="0.3">
      <c r="B11" s="6" t="s">
        <v>188</v>
      </c>
      <c r="C11" s="6">
        <v>20</v>
      </c>
      <c r="D11" s="6">
        <v>15</v>
      </c>
      <c r="E11" s="8">
        <f t="shared" si="0"/>
        <v>21000</v>
      </c>
    </row>
    <row r="12" spans="2:8" x14ac:dyDescent="0.3">
      <c r="B12" s="6" t="s">
        <v>190</v>
      </c>
      <c r="C12" s="6">
        <v>21</v>
      </c>
      <c r="D12" s="6">
        <v>16</v>
      </c>
      <c r="E12" s="8">
        <f t="shared" si="0"/>
        <v>8960</v>
      </c>
    </row>
  </sheetData>
  <scenarios current="0" sqref="E3 E4 E5 E6 E7 E8 E9 E10 E11 E12">
    <scenario name="단가인상" locked="1" count="4" user="노지희" comment="만든 사람 노지희 날짜 2025-01-31">
      <inputCells r="H3" val="1100" numFmtId="41"/>
      <inputCells r="H4" val="1600" numFmtId="41"/>
      <inputCells r="H5" val="700" numFmtId="41"/>
      <inputCells r="H6" val="450" numFmtId="41"/>
    </scenario>
    <scenario name="단가인하" locked="1" count="4" user="노지희" comment="만든 사람 노지희 날짜 2025-01-31">
      <inputCells r="H3" val="700" numFmtId="41"/>
      <inputCells r="H4" val="1300" numFmtId="41"/>
      <inputCells r="H5" val="450" numFmtId="41"/>
      <inputCells r="H6" val="300" numFmtId="41"/>
    </scenario>
  </scenarios>
  <mergeCells count="2">
    <mergeCell ref="B1:E1"/>
    <mergeCell ref="G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E0693-ACD9-4B29-AA27-65E7718956AC}">
  <sheetPr>
    <outlinePr summaryBelow="0"/>
  </sheetPr>
  <dimension ref="B1:F23"/>
  <sheetViews>
    <sheetView showGridLines="0" workbookViewId="0"/>
  </sheetViews>
  <sheetFormatPr defaultRowHeight="16.5" outlineLevelRow="1" outlineLevelCol="1" x14ac:dyDescent="0.3"/>
  <cols>
    <col min="3" max="3" width="15.125" bestFit="1" customWidth="1"/>
    <col min="4" max="6" width="9.625" bestFit="1" customWidth="1" outlineLevel="1"/>
  </cols>
  <sheetData>
    <row r="1" spans="2:6" ht="17.25" thickBot="1" x14ac:dyDescent="0.35"/>
    <row r="2" spans="2:6" x14ac:dyDescent="0.3">
      <c r="B2" s="28" t="s">
        <v>228</v>
      </c>
      <c r="C2" s="29"/>
      <c r="D2" s="35"/>
      <c r="E2" s="35"/>
      <c r="F2" s="35"/>
    </row>
    <row r="3" spans="2:6" collapsed="1" x14ac:dyDescent="0.3">
      <c r="B3" s="27"/>
      <c r="C3" s="27"/>
      <c r="D3" s="36" t="s">
        <v>230</v>
      </c>
      <c r="E3" s="36" t="s">
        <v>225</v>
      </c>
      <c r="F3" s="36" t="s">
        <v>227</v>
      </c>
    </row>
    <row r="4" spans="2:6" ht="40.5" hidden="1" outlineLevel="1" x14ac:dyDescent="0.3">
      <c r="B4" s="31"/>
      <c r="C4" s="31"/>
      <c r="E4" s="38" t="s">
        <v>226</v>
      </c>
      <c r="F4" s="38" t="s">
        <v>226</v>
      </c>
    </row>
    <row r="5" spans="2:6" x14ac:dyDescent="0.3">
      <c r="B5" s="32" t="s">
        <v>229</v>
      </c>
      <c r="C5" s="33"/>
      <c r="D5" s="30"/>
      <c r="E5" s="30"/>
      <c r="F5" s="30"/>
    </row>
    <row r="6" spans="2:6" outlineLevel="1" x14ac:dyDescent="0.3">
      <c r="B6" s="31"/>
      <c r="C6" s="31" t="s">
        <v>134</v>
      </c>
      <c r="D6" s="25">
        <v>950</v>
      </c>
      <c r="E6" s="37">
        <v>1100</v>
      </c>
      <c r="F6" s="37">
        <v>700</v>
      </c>
    </row>
    <row r="7" spans="2:6" outlineLevel="1" x14ac:dyDescent="0.3">
      <c r="B7" s="31"/>
      <c r="C7" s="31" t="s">
        <v>212</v>
      </c>
      <c r="D7" s="25">
        <v>1400</v>
      </c>
      <c r="E7" s="37">
        <v>1600</v>
      </c>
      <c r="F7" s="37">
        <v>1300</v>
      </c>
    </row>
    <row r="8" spans="2:6" outlineLevel="1" x14ac:dyDescent="0.3">
      <c r="B8" s="31"/>
      <c r="C8" s="31" t="s">
        <v>213</v>
      </c>
      <c r="D8" s="25">
        <v>560</v>
      </c>
      <c r="E8" s="37">
        <v>700</v>
      </c>
      <c r="F8" s="37">
        <v>450</v>
      </c>
    </row>
    <row r="9" spans="2:6" outlineLevel="1" x14ac:dyDescent="0.3">
      <c r="B9" s="31"/>
      <c r="C9" s="31" t="s">
        <v>214</v>
      </c>
      <c r="D9" s="25">
        <v>340</v>
      </c>
      <c r="E9" s="37">
        <v>450</v>
      </c>
      <c r="F9" s="37">
        <v>300</v>
      </c>
    </row>
    <row r="10" spans="2:6" x14ac:dyDescent="0.3">
      <c r="B10" s="32" t="s">
        <v>231</v>
      </c>
      <c r="C10" s="33"/>
      <c r="D10" s="30"/>
      <c r="E10" s="30"/>
      <c r="F10" s="30"/>
    </row>
    <row r="11" spans="2:6" outlineLevel="1" x14ac:dyDescent="0.3">
      <c r="B11" s="31"/>
      <c r="C11" s="31" t="s">
        <v>215</v>
      </c>
      <c r="D11" s="25">
        <v>14250</v>
      </c>
      <c r="E11" s="25">
        <v>16500</v>
      </c>
      <c r="F11" s="25">
        <v>10500</v>
      </c>
    </row>
    <row r="12" spans="2:6" outlineLevel="1" x14ac:dyDescent="0.3">
      <c r="B12" s="31"/>
      <c r="C12" s="31" t="s">
        <v>216</v>
      </c>
      <c r="D12" s="25">
        <v>14000</v>
      </c>
      <c r="E12" s="25">
        <v>16000</v>
      </c>
      <c r="F12" s="25">
        <v>13000</v>
      </c>
    </row>
    <row r="13" spans="2:6" outlineLevel="1" x14ac:dyDescent="0.3">
      <c r="B13" s="31"/>
      <c r="C13" s="31" t="s">
        <v>217</v>
      </c>
      <c r="D13" s="25">
        <v>8400</v>
      </c>
      <c r="E13" s="25">
        <v>10500</v>
      </c>
      <c r="F13" s="25">
        <v>6750</v>
      </c>
    </row>
    <row r="14" spans="2:6" outlineLevel="1" x14ac:dyDescent="0.3">
      <c r="B14" s="31"/>
      <c r="C14" s="31" t="s">
        <v>218</v>
      </c>
      <c r="D14" s="25">
        <v>19600</v>
      </c>
      <c r="E14" s="25">
        <v>22400</v>
      </c>
      <c r="F14" s="25">
        <v>18200</v>
      </c>
    </row>
    <row r="15" spans="2:6" outlineLevel="1" x14ac:dyDescent="0.3">
      <c r="B15" s="31"/>
      <c r="C15" s="31" t="s">
        <v>219</v>
      </c>
      <c r="D15" s="25">
        <v>19000</v>
      </c>
      <c r="E15" s="25">
        <v>22000</v>
      </c>
      <c r="F15" s="25">
        <v>14000</v>
      </c>
    </row>
    <row r="16" spans="2:6" outlineLevel="1" x14ac:dyDescent="0.3">
      <c r="B16" s="31"/>
      <c r="C16" s="31" t="s">
        <v>220</v>
      </c>
      <c r="D16" s="25">
        <v>21850</v>
      </c>
      <c r="E16" s="25">
        <v>25300</v>
      </c>
      <c r="F16" s="25">
        <v>16100</v>
      </c>
    </row>
    <row r="17" spans="2:6" outlineLevel="1" x14ac:dyDescent="0.3">
      <c r="B17" s="31"/>
      <c r="C17" s="31" t="s">
        <v>221</v>
      </c>
      <c r="D17" s="25">
        <v>14000</v>
      </c>
      <c r="E17" s="25">
        <v>16000</v>
      </c>
      <c r="F17" s="25">
        <v>13000</v>
      </c>
    </row>
    <row r="18" spans="2:6" outlineLevel="1" x14ac:dyDescent="0.3">
      <c r="B18" s="31"/>
      <c r="C18" s="31" t="s">
        <v>222</v>
      </c>
      <c r="D18" s="25">
        <v>8400</v>
      </c>
      <c r="E18" s="25">
        <v>10500</v>
      </c>
      <c r="F18" s="25">
        <v>6750</v>
      </c>
    </row>
    <row r="19" spans="2:6" outlineLevel="1" x14ac:dyDescent="0.3">
      <c r="B19" s="31"/>
      <c r="C19" s="31" t="s">
        <v>223</v>
      </c>
      <c r="D19" s="25">
        <v>21000</v>
      </c>
      <c r="E19" s="25">
        <v>24000</v>
      </c>
      <c r="F19" s="25">
        <v>19500</v>
      </c>
    </row>
    <row r="20" spans="2:6" ht="17.25" outlineLevel="1" thickBot="1" x14ac:dyDescent="0.35">
      <c r="B20" s="34"/>
      <c r="C20" s="34" t="s">
        <v>224</v>
      </c>
      <c r="D20" s="26">
        <v>8960</v>
      </c>
      <c r="E20" s="26">
        <v>11200</v>
      </c>
      <c r="F20" s="26">
        <v>7200</v>
      </c>
    </row>
    <row r="21" spans="2:6" x14ac:dyDescent="0.3">
      <c r="B21" t="s">
        <v>232</v>
      </c>
    </row>
    <row r="22" spans="2:6" x14ac:dyDescent="0.3">
      <c r="B22" t="s">
        <v>233</v>
      </c>
    </row>
    <row r="23" spans="2:6" x14ac:dyDescent="0.3">
      <c r="B23" t="s">
        <v>234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2"/>
  <sheetViews>
    <sheetView workbookViewId="0">
      <selection activeCell="K22" sqref="K22"/>
    </sheetView>
  </sheetViews>
  <sheetFormatPr defaultRowHeight="16.5" x14ac:dyDescent="0.3"/>
  <sheetData>
    <row r="1" spans="1:7" ht="20.25" x14ac:dyDescent="0.3">
      <c r="A1" s="41" t="s">
        <v>136</v>
      </c>
      <c r="B1" s="41"/>
      <c r="C1" s="41"/>
      <c r="D1" s="41"/>
      <c r="E1" s="41"/>
      <c r="F1" s="41"/>
      <c r="G1" s="41"/>
    </row>
    <row r="3" spans="1:7" x14ac:dyDescent="0.3">
      <c r="A3" s="6" t="s">
        <v>137</v>
      </c>
      <c r="B3" s="6" t="s">
        <v>56</v>
      </c>
      <c r="C3" s="6" t="s">
        <v>59</v>
      </c>
      <c r="D3" s="6" t="s">
        <v>138</v>
      </c>
      <c r="E3" s="6" t="s">
        <v>139</v>
      </c>
      <c r="F3" s="6" t="s">
        <v>140</v>
      </c>
      <c r="G3" s="6" t="s">
        <v>141</v>
      </c>
    </row>
    <row r="4" spans="1:7" x14ac:dyDescent="0.3">
      <c r="A4" s="6" t="s">
        <v>142</v>
      </c>
      <c r="B4" s="6" t="s">
        <v>143</v>
      </c>
      <c r="C4" s="6" t="s">
        <v>144</v>
      </c>
      <c r="D4" s="6">
        <v>28</v>
      </c>
      <c r="E4" s="6">
        <v>38</v>
      </c>
      <c r="F4" s="6">
        <v>8</v>
      </c>
      <c r="G4" s="6">
        <v>17</v>
      </c>
    </row>
    <row r="5" spans="1:7" x14ac:dyDescent="0.3">
      <c r="A5" s="6" t="s">
        <v>145</v>
      </c>
      <c r="B5" s="6" t="s">
        <v>146</v>
      </c>
      <c r="C5" s="6" t="s">
        <v>147</v>
      </c>
      <c r="D5" s="6">
        <v>29</v>
      </c>
      <c r="E5" s="6">
        <v>38</v>
      </c>
      <c r="F5" s="6">
        <v>10</v>
      </c>
      <c r="G5" s="6">
        <v>19</v>
      </c>
    </row>
    <row r="6" spans="1:7" x14ac:dyDescent="0.3">
      <c r="A6" s="6" t="s">
        <v>148</v>
      </c>
      <c r="B6" s="6" t="s">
        <v>149</v>
      </c>
      <c r="C6" s="6" t="s">
        <v>144</v>
      </c>
      <c r="D6" s="6">
        <v>27</v>
      </c>
      <c r="E6" s="6">
        <v>30</v>
      </c>
      <c r="F6" s="6">
        <v>8</v>
      </c>
      <c r="G6" s="6">
        <v>12</v>
      </c>
    </row>
    <row r="7" spans="1:7" x14ac:dyDescent="0.3">
      <c r="A7" s="6" t="s">
        <v>150</v>
      </c>
      <c r="B7" s="6" t="s">
        <v>151</v>
      </c>
      <c r="C7" s="6" t="s">
        <v>144</v>
      </c>
      <c r="D7" s="6">
        <v>29</v>
      </c>
      <c r="E7" s="6">
        <v>40</v>
      </c>
      <c r="F7" s="6">
        <v>10</v>
      </c>
      <c r="G7" s="6">
        <v>18</v>
      </c>
    </row>
    <row r="8" spans="1:7" x14ac:dyDescent="0.3">
      <c r="A8" s="6" t="s">
        <v>152</v>
      </c>
      <c r="B8" s="6" t="s">
        <v>153</v>
      </c>
      <c r="C8" s="6" t="s">
        <v>147</v>
      </c>
      <c r="D8" s="6">
        <v>20</v>
      </c>
      <c r="E8" s="6">
        <v>35</v>
      </c>
      <c r="F8" s="6">
        <v>9</v>
      </c>
      <c r="G8" s="6">
        <v>18</v>
      </c>
    </row>
    <row r="9" spans="1:7" x14ac:dyDescent="0.3">
      <c r="A9" s="6" t="s">
        <v>154</v>
      </c>
      <c r="B9" s="6" t="s">
        <v>155</v>
      </c>
      <c r="C9" s="6" t="s">
        <v>144</v>
      </c>
      <c r="D9" s="6">
        <v>25</v>
      </c>
      <c r="E9" s="6">
        <v>28</v>
      </c>
      <c r="F9" s="6">
        <v>5</v>
      </c>
      <c r="G9" s="6">
        <v>15</v>
      </c>
    </row>
    <row r="10" spans="1:7" x14ac:dyDescent="0.3">
      <c r="A10" s="6" t="s">
        <v>156</v>
      </c>
      <c r="B10" s="6" t="s">
        <v>157</v>
      </c>
      <c r="C10" s="6" t="s">
        <v>147</v>
      </c>
      <c r="D10" s="6">
        <v>30</v>
      </c>
      <c r="E10" s="6">
        <v>37</v>
      </c>
      <c r="F10" s="6">
        <v>8</v>
      </c>
      <c r="G10" s="6">
        <v>18</v>
      </c>
    </row>
    <row r="11" spans="1:7" x14ac:dyDescent="0.3">
      <c r="A11" s="6" t="s">
        <v>158</v>
      </c>
      <c r="B11" s="6" t="s">
        <v>159</v>
      </c>
      <c r="C11" s="6" t="s">
        <v>147</v>
      </c>
      <c r="D11" s="6">
        <v>25</v>
      </c>
      <c r="E11" s="6">
        <v>33</v>
      </c>
      <c r="F11" s="6">
        <v>5</v>
      </c>
      <c r="G11" s="6">
        <v>20</v>
      </c>
    </row>
    <row r="12" spans="1:7" x14ac:dyDescent="0.3">
      <c r="A12" s="45" t="s">
        <v>160</v>
      </c>
      <c r="B12" s="45"/>
      <c r="C12" s="45"/>
      <c r="D12" s="39">
        <f>AVERAGE(D4:D11)</f>
        <v>26.625</v>
      </c>
      <c r="E12" s="39">
        <f t="shared" ref="E12:G12" si="0">AVERAGE(E4:E11)</f>
        <v>34.875</v>
      </c>
      <c r="F12" s="39">
        <f t="shared" si="0"/>
        <v>7.875</v>
      </c>
      <c r="G12" s="39">
        <f t="shared" si="0"/>
        <v>17.125</v>
      </c>
    </row>
  </sheetData>
  <mergeCells count="2">
    <mergeCell ref="A1:G1"/>
    <mergeCell ref="A12:C12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1"/>
  <sheetViews>
    <sheetView tabSelected="1" workbookViewId="0">
      <selection activeCell="M8" sqref="M8"/>
    </sheetView>
  </sheetViews>
  <sheetFormatPr defaultRowHeight="16.5" x14ac:dyDescent="0.3"/>
  <cols>
    <col min="1" max="1" width="12.375" bestFit="1" customWidth="1"/>
    <col min="3" max="3" width="9.625" bestFit="1" customWidth="1"/>
    <col min="4" max="4" width="9.5" bestFit="1" customWidth="1"/>
  </cols>
  <sheetData>
    <row r="1" spans="1:5" ht="20.25" x14ac:dyDescent="0.3">
      <c r="A1" s="41" t="s">
        <v>161</v>
      </c>
      <c r="B1" s="41"/>
      <c r="C1" s="41"/>
      <c r="D1" s="41"/>
      <c r="E1" s="41"/>
    </row>
    <row r="3" spans="1:5" x14ac:dyDescent="0.3">
      <c r="A3" s="6" t="s">
        <v>92</v>
      </c>
      <c r="B3" s="6" t="s">
        <v>162</v>
      </c>
      <c r="C3" s="6" t="s">
        <v>133</v>
      </c>
      <c r="D3" s="6" t="s">
        <v>163</v>
      </c>
      <c r="E3" s="6" t="s">
        <v>164</v>
      </c>
    </row>
    <row r="4" spans="1:5" x14ac:dyDescent="0.3">
      <c r="A4" s="6" t="s">
        <v>165</v>
      </c>
      <c r="B4" s="6" t="s">
        <v>166</v>
      </c>
      <c r="C4" s="10">
        <v>356000</v>
      </c>
      <c r="D4" s="6" t="s">
        <v>167</v>
      </c>
      <c r="E4" s="6">
        <v>23</v>
      </c>
    </row>
    <row r="5" spans="1:5" x14ac:dyDescent="0.3">
      <c r="A5" s="6" t="s">
        <v>168</v>
      </c>
      <c r="B5" s="6" t="s">
        <v>169</v>
      </c>
      <c r="C5" s="10">
        <v>173000</v>
      </c>
      <c r="D5" s="6" t="s">
        <v>170</v>
      </c>
      <c r="E5" s="6">
        <v>12</v>
      </c>
    </row>
    <row r="6" spans="1:5" x14ac:dyDescent="0.3">
      <c r="A6" s="6" t="s">
        <v>171</v>
      </c>
      <c r="B6" s="6" t="s">
        <v>172</v>
      </c>
      <c r="C6" s="10">
        <v>498000</v>
      </c>
      <c r="D6" s="6" t="s">
        <v>173</v>
      </c>
      <c r="E6" s="6">
        <v>28</v>
      </c>
    </row>
    <row r="7" spans="1:5" x14ac:dyDescent="0.3">
      <c r="A7" s="6" t="s">
        <v>174</v>
      </c>
      <c r="B7" s="6" t="s">
        <v>175</v>
      </c>
      <c r="C7" s="10">
        <v>87000</v>
      </c>
      <c r="D7" s="6" t="s">
        <v>176</v>
      </c>
      <c r="E7" s="6">
        <v>18</v>
      </c>
    </row>
    <row r="8" spans="1:5" x14ac:dyDescent="0.3">
      <c r="A8" s="6" t="s">
        <v>168</v>
      </c>
      <c r="B8" s="6" t="s">
        <v>177</v>
      </c>
      <c r="C8" s="10">
        <v>1530000</v>
      </c>
      <c r="D8" s="6" t="s">
        <v>178</v>
      </c>
      <c r="E8" s="6">
        <v>95</v>
      </c>
    </row>
    <row r="9" spans="1:5" x14ac:dyDescent="0.3">
      <c r="A9" s="6" t="s">
        <v>171</v>
      </c>
      <c r="B9" s="6" t="s">
        <v>179</v>
      </c>
      <c r="C9" s="10">
        <v>1837000</v>
      </c>
      <c r="D9" s="6" t="s">
        <v>180</v>
      </c>
      <c r="E9" s="6">
        <v>78</v>
      </c>
    </row>
    <row r="10" spans="1:5" x14ac:dyDescent="0.3">
      <c r="A10" s="6" t="s">
        <v>174</v>
      </c>
      <c r="B10" s="6" t="s">
        <v>181</v>
      </c>
      <c r="C10" s="10">
        <v>732000</v>
      </c>
      <c r="D10" s="6" t="s">
        <v>182</v>
      </c>
      <c r="E10" s="6">
        <v>42</v>
      </c>
    </row>
    <row r="11" spans="1:5" x14ac:dyDescent="0.3">
      <c r="A11" s="6" t="s">
        <v>168</v>
      </c>
      <c r="B11" s="6" t="s">
        <v>183</v>
      </c>
      <c r="C11" s="10">
        <v>500000</v>
      </c>
      <c r="D11" s="6" t="s">
        <v>184</v>
      </c>
      <c r="E11" s="6">
        <v>58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9</vt:i4>
      </vt:variant>
    </vt:vector>
  </HeadingPairs>
  <TitlesOfParts>
    <vt:vector size="1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시나리오 요약</vt:lpstr>
      <vt:lpstr>매크로작업</vt:lpstr>
      <vt:lpstr>차트작업</vt:lpstr>
      <vt:lpstr>냉장고</vt:lpstr>
      <vt:lpstr>냉장고판매액</vt:lpstr>
      <vt:lpstr>대리점</vt:lpstr>
      <vt:lpstr>세탁기</vt:lpstr>
      <vt:lpstr>세탁기판매액</vt:lpstr>
      <vt:lpstr>스타일러</vt:lpstr>
      <vt:lpstr>스타일러판매액</vt:lpstr>
      <vt:lpstr>청소기</vt:lpstr>
      <vt:lpstr>청소기판매액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지희 노</cp:lastModifiedBy>
  <dcterms:created xsi:type="dcterms:W3CDTF">2023-04-27T08:01:32Z</dcterms:created>
  <dcterms:modified xsi:type="dcterms:W3CDTF">2025-01-31T10:05:39Z</dcterms:modified>
</cp:coreProperties>
</file>