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eab6fb80b1224f/바탕 화면/새 폴더/"/>
    </mc:Choice>
  </mc:AlternateContent>
  <xr:revisionPtr revIDLastSave="11" documentId="8_{8413CFCD-18F1-4540-A33A-F094B0A449C6}" xr6:coauthVersionLast="47" xr6:coauthVersionMax="47" xr10:uidLastSave="{6EB145A1-1665-44B3-A781-D0B09131CD4B}"/>
  <bookViews>
    <workbookView xWindow="6360" yWindow="1500" windowWidth="27780" windowHeight="16620" tabRatio="721" activeTab="8" xr2:uid="{1EA7D4BC-0E71-467A-81F4-8371BAA0CFDB}"/>
  </bookViews>
  <sheets>
    <sheet name="기본작업-1" sheetId="1" r:id="rId1"/>
    <sheet name="기본작업-2" sheetId="2" r:id="rId2"/>
    <sheet name="기본작업-3" sheetId="9" r:id="rId3"/>
    <sheet name="계산작업" sheetId="4" r:id="rId4"/>
    <sheet name="분석작업-1" sheetId="5" r:id="rId5"/>
    <sheet name="분석작업-2" sheetId="6" r:id="rId6"/>
    <sheet name="시나리오 요약" sheetId="11" r:id="rId7"/>
    <sheet name="매크로작업" sheetId="7" r:id="rId8"/>
    <sheet name="차트작업" sheetId="8" r:id="rId9"/>
  </sheets>
  <definedNames>
    <definedName name="냉장고">'분석작업-2'!$H$3</definedName>
    <definedName name="냉장고판매액">'분석작업-2'!$E$3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4" l="1"/>
  <c r="E29" i="4"/>
  <c r="E30" i="4"/>
  <c r="E31" i="4"/>
  <c r="E27" i="4"/>
  <c r="E26" i="4"/>
  <c r="D27" i="4"/>
  <c r="D28" i="4"/>
  <c r="D29" i="4"/>
  <c r="D30" i="4"/>
  <c r="D31" i="4"/>
  <c r="D26" i="4"/>
  <c r="D22" i="4"/>
  <c r="C22" i="4"/>
  <c r="J22" i="4"/>
  <c r="J4" i="4"/>
  <c r="J5" i="4"/>
  <c r="J6" i="4"/>
  <c r="J7" i="4"/>
  <c r="J8" i="4"/>
  <c r="J9" i="4"/>
  <c r="J3" i="4"/>
  <c r="D4" i="4"/>
  <c r="D5" i="4"/>
  <c r="D6" i="4"/>
  <c r="D7" i="4"/>
  <c r="D8" i="4"/>
  <c r="D3" i="4"/>
  <c r="E12" i="7"/>
  <c r="F12" i="7"/>
  <c r="G12" i="7"/>
  <c r="D12" i="7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<sst xmlns="http://schemas.openxmlformats.org/spreadsheetml/2006/main" count="320" uniqueCount="231">
  <si>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</si>
  <si>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</si>
  <si>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</si>
  <si>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</si>
  <si>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</si>
  <si>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</si>
  <si>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</si>
  <si>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</si>
  <si>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</si>
  <si>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</si>
  <si>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</si>
  <si>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</si>
  <si>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</si>
  <si>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</si>
  <si>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</si>
  <si>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</si>
  <si>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</si>
  <si>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</si>
  <si>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</si>
  <si>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</si>
  <si>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</si>
  <si>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</si>
  <si>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</si>
  <si>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</si>
  <si>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</si>
  <si>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</si>
  <si>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</si>
  <si>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</si>
  <si>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</si>
  <si>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</si>
  <si>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</si>
  <si>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</si>
  <si>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</si>
  <si>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</si>
  <si>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</si>
  <si>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</si>
  <si>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</si>
  <si>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</si>
  <si>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</si>
  <si>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</si>
  <si>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</si>
  <si>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</si>
  <si>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</si>
  <si>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</si>
  <si>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</si>
  <si>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</si>
  <si>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</si>
  <si>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</si>
  <si>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</si>
  <si>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</si>
  <si>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</si>
  <si>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</si>
  <si>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</si>
  <si>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</si>
  <si>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</si>
  <si>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</si>
  <si>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</si>
  <si>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</si>
  <si>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</si>
  <si>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</si>
  <si>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</si>
  <si>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</si>
  <si>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</si>
  <si>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</si>
  <si>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</si>
  <si>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</si>
  <si>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</si>
  <si>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</si>
  <si>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</si>
  <si>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</si>
  <si>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</si>
  <si>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</si>
  <si>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</si>
  <si>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</si>
  <si>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</si>
  <si>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</si>
  <si>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</si>
  <si>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</si>
  <si>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</si>
  <si>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</si>
  <si>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</si>
  <si>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</si>
  <si>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</si>
  <si>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</si>
  <si>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</si>
  <si>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</si>
  <si>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</si>
  <si>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</si>
  <si>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</si>
  <si>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</si>
  <si>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</si>
  <si>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</si>
  <si>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</si>
  <si>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</si>
  <si>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</si>
  <si>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</si>
  <si>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</si>
  <si>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</si>
  <si>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</si>
  <si>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</si>
  <si>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</si>
  <si>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</si>
  <si>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</si>
  <si>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</si>
  <si>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</si>
  <si>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</si>
  <si>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</si>
  <si>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</si>
  <si>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</si>
  <si>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</si>
  <si>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</si>
  <si>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</si>
  <si>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</si>
  <si>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</si>
  <si>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</si>
  <si>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</si>
  <si>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</si>
  <si>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</si>
  <si>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</si>
  <si>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</si>
  <si>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</si>
  <si>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</si>
  <si>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</si>
  <si>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</si>
  <si>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</si>
  <si>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</si>
  <si>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</si>
  <si>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</si>
  <si>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</si>
  <si>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</si>
  <si>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</si>
  <si>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</si>
  <si>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</si>
  <si>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</si>
  <si>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</si>
  <si>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</si>
  <si>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</si>
  <si>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</si>
  <si>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</si>
  <si>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</si>
  <si>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</si>
  <si>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</si>
  <si>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</si>
  <si>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</si>
  <si>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</si>
  <si>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</si>
  <si>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</si>
  <si>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</si>
  <si>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</si>
  <si>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</si>
  <si>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</si>
  <si>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</si>
  <si>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</si>
  <si>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</si>
  <si>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</si>
  <si>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</si>
  <si>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</si>
  <si>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</si>
  <si>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</si>
  <si>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</si>
  <si>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</si>
  <si>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</si>
  <si>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</si>
  <si>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</si>
  <si>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</si>
  <si>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</si>
  <si>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</si>
  <si>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</si>
  <si>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</si>
  <si>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</si>
  <si>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</si>
  <si>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</si>
  <si>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</si>
  <si>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</si>
  <si>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</si>
  <si>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</si>
  <si>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</si>
  <si>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</si>
  <si>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</si>
  <si>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</si>
  <si>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</si>
  <si>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</si>
  <si>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</si>
  <si>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</si>
  <si>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</si>
  <si>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</si>
  <si>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</si>
  <si>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</si>
  <si>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</si>
  <si>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</si>
  <si>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</si>
  <si>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</si>
  <si>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국가별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</si>
  <si>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</si>
  <si>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</si>
  <si>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</si>
  <si>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</si>
  <si>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</si>
  <si>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</si>
  <si>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기준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</si>
  <si>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</si>
  <si>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</si>
  <si>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</si>
  <si>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</si>
  <si>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</si>
  <si>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</si>
  <si>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</si>
  <si>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</si>
  <si>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</si>
  <si>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</si>
  <si>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</si>
  <si>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</si>
  <si>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</si>
  <si>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냉장고판매액</t>
  </si>
  <si>
    <t>세탁기판매액</t>
  </si>
  <si>
    <t>청소기판매액</t>
  </si>
  <si>
    <t>스타일러판매액</t>
  </si>
  <si>
    <t>단가인상</t>
  </si>
  <si>
    <t>만든 사람 김지승 날짜 2026-07-20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</si>
  <si>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</si>
  <si>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</si>
  <si>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</si>
  <si>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</si>
  <si>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</si>
  <si>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</si>
  <si>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</si>
  <si>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</si>
  <si>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생산부서</t>
    <phoneticPr fontId="1" type="noConversion"/>
  </si>
  <si>
    <t>생산B</t>
    <phoneticPr fontId="1" type="noConversion"/>
  </si>
  <si>
    <t>010125-326****</t>
    <phoneticPr fontId="1" type="noConversion"/>
  </si>
  <si>
    <t>표준요금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</si>
</sst>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0" fontId="0" fillId="0" borderId="0" xfId="1" applyNumberFormat="1" applyFont="1" applyAlignment="1">
      <alignment horizontal="center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4" xfId="0" applyNumberFormat="1" applyBorder="1">
      <alignment vertical="center"/>
    </xf>
    <xf numFmtId="0" fontId="8" fillId="4" borderId="15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9" fillId="5" borderId="0" xfId="0" applyFont="1" applyFill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2" fillId="0" borderId="0" xfId="0" applyFont="1" applyAlignment="1">
      <alignment vertical="top" wrapText="1"/>
    </xf>
    <xf numFmtId="177" fontId="0" fillId="0" borderId="1" xfId="0" applyNumberFormat="1" applyBorder="1" applyAlignment="1">
      <alignment horizontal="center" vertical="center"/>
    </xf>
    <xf numFmtId="0" fontId="6" fillId="0" borderId="4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0-47BC-B03B-3900A0692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381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165680"/>
        <c:axId val="1539165200"/>
      </c:lineChart>
      <c:catAx>
        <c:axId val="1318844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구매자수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5391652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39165680"/>
        <c:crosses val="max"/>
        <c:crossBetween val="between"/>
      </c:valAx>
      <c:catAx>
        <c:axId val="1539165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165200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2" name="직사각형 1">
          <a:extLst>
            <a:ext uri="{FF2B5EF4-FFF2-40B4-BE49-F238E27FC236}">
              <a16:creationId xmlns:a16="http://schemas.microsoft.com/office/drawing/2014/main" id="{1E7BF0A9-BB40-D607-94EC-E2BD3A3D8F75}"/>
            </a:ext>
          </a:extLst>
        </xdr:cNvPr>
        <xdr:cNvSpPr/>
      </xdr:nvSpPr>
      <xdr:spPr>
        <a:xfrm>
          <a:off x="3429000" y="2771775"/>
          <a:ext cx="137160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지승" refreshedDate="46223.939247106478" createdVersion="8" refreshedVersion="8" minRefreshableVersion="3" recordCount="10" xr:uid="{1EFC566E-FBC1-41B7-912F-FAE1C0F612D6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C6113F-384F-4C48-A3B5-BC98FFBBD554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 numFmtId="176"/>
  </dataField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17"/>
  <sheetViews>
    <sheetView workbookViewId="0">
      <selection activeCell="K9" sqref="K9"/>
    </sheetView>
  </sheetViews>
  <sheetFormatPr defaultRowHeight="16.5" x14ac:dyDescent="0.3"/>
  <cols>
    <col min="4" max="4" width="9.625" bestFit="1" customWidth="1"/>
    <col min="5" max="5" width="9.875" bestFit="1" customWidth="1"/>
    <col min="6" max="6" width="9.5" bestFit="1" customWidth="1"/>
    <col min="7" max="7" width="12.375" bestFit="1" customWidth="1"/>
  </cols>
  <sheetData>
    <row r="1" spans="1:7" x14ac:dyDescent="0.3">
      <c r="A1" t="s">
        <v>0</v>
      </c>
    </row>
    <row r="3" spans="1:7" x14ac:dyDescent="0.3">
      <c r="A3" s="1" t="s">
        <v>192</v>
      </c>
      <c r="B3" s="1" t="s">
        <v>199</v>
      </c>
      <c r="C3" s="1" t="s">
        <v>230</v>
      </c>
      <c r="D3" s="1" t="s">
        <v>200</v>
      </c>
      <c r="E3" s="1" t="s">
        <v>201</v>
      </c>
      <c r="F3" s="1" t="s">
        <v>202</v>
      </c>
      <c r="G3" s="1" t="s">
        <v>203</v>
      </c>
    </row>
    <row r="4" spans="1:7" x14ac:dyDescent="0.3">
      <c r="A4" s="1" t="s">
        <v>193</v>
      </c>
      <c r="B4" s="1">
        <v>60</v>
      </c>
      <c r="C4" s="2">
        <v>906</v>
      </c>
      <c r="D4" s="2">
        <v>860</v>
      </c>
      <c r="E4" s="2">
        <v>585</v>
      </c>
      <c r="F4" s="2">
        <v>556</v>
      </c>
      <c r="G4" s="11">
        <v>0.38629999999999998</v>
      </c>
    </row>
    <row r="5" spans="1:7" x14ac:dyDescent="0.3">
      <c r="A5" s="1" t="s">
        <v>194</v>
      </c>
      <c r="B5" s="1">
        <v>60</v>
      </c>
      <c r="C5" s="2">
        <v>823</v>
      </c>
      <c r="D5" s="2">
        <v>781</v>
      </c>
      <c r="E5" s="2">
        <v>512</v>
      </c>
      <c r="F5" s="2">
        <v>486</v>
      </c>
      <c r="G5" s="11">
        <v>0.40939999999999999</v>
      </c>
    </row>
    <row r="6" spans="1:7" x14ac:dyDescent="0.3">
      <c r="A6" s="1" t="s">
        <v>195</v>
      </c>
      <c r="B6" s="1">
        <v>60</v>
      </c>
      <c r="C6" s="2">
        <v>1133</v>
      </c>
      <c r="D6" s="2">
        <v>1076</v>
      </c>
      <c r="E6" s="2">
        <v>684</v>
      </c>
      <c r="F6" s="2">
        <v>649</v>
      </c>
      <c r="G6" s="11">
        <v>0.42709999999999998</v>
      </c>
    </row>
    <row r="7" spans="1:7" x14ac:dyDescent="0.3">
      <c r="A7" s="1" t="s">
        <v>196</v>
      </c>
      <c r="B7" s="1">
        <v>60</v>
      </c>
      <c r="C7" s="2">
        <v>565</v>
      </c>
      <c r="D7" s="2">
        <v>536</v>
      </c>
      <c r="E7" s="2">
        <v>356</v>
      </c>
      <c r="F7" s="2">
        <v>338</v>
      </c>
      <c r="G7" s="11">
        <v>0.4017</v>
      </c>
    </row>
    <row r="8" spans="1:7" x14ac:dyDescent="0.3">
      <c r="A8" s="1" t="s">
        <v>197</v>
      </c>
      <c r="B8" s="1">
        <v>30</v>
      </c>
      <c r="C8" s="2">
        <v>1133</v>
      </c>
      <c r="D8" s="2">
        <v>1076</v>
      </c>
      <c r="E8" s="2">
        <v>684</v>
      </c>
      <c r="F8" s="2">
        <v>649</v>
      </c>
      <c r="G8" s="11">
        <v>0.42709999999999998</v>
      </c>
    </row>
    <row r="9" spans="1:7" x14ac:dyDescent="0.3">
      <c r="A9" s="1" t="s">
        <v>198</v>
      </c>
      <c r="B9" s="1">
        <v>30</v>
      </c>
      <c r="C9" s="2">
        <v>1133</v>
      </c>
      <c r="D9" s="2">
        <v>1076</v>
      </c>
      <c r="E9" s="2">
        <v>684</v>
      </c>
      <c r="F9" s="2">
        <v>338</v>
      </c>
      <c r="G9" s="11">
        <v>0.42709999999999998</v>
      </c>
    </row>
    <row r="11" spans="1:7" x14ac:dyDescent="0.3">
      <c r="C11" s="1"/>
      <c r="D11" s="1"/>
      <c r="E11" s="1"/>
      <c r="F11" s="1"/>
    </row>
    <row r="12" spans="1:7" x14ac:dyDescent="0.3">
      <c r="C12" s="2"/>
      <c r="D12" s="2"/>
      <c r="E12" s="2"/>
      <c r="F12" s="11"/>
    </row>
    <row r="13" spans="1:7" x14ac:dyDescent="0.3">
      <c r="C13" s="2"/>
      <c r="D13" s="2"/>
      <c r="E13" s="2"/>
      <c r="F13" s="11"/>
    </row>
    <row r="14" spans="1:7" x14ac:dyDescent="0.3">
      <c r="C14" s="2"/>
      <c r="D14" s="2"/>
      <c r="E14" s="2"/>
      <c r="F14" s="11"/>
    </row>
    <row r="15" spans="1:7" x14ac:dyDescent="0.3">
      <c r="C15" s="2"/>
      <c r="D15" s="2"/>
      <c r="E15" s="2"/>
      <c r="F15" s="11"/>
    </row>
    <row r="16" spans="1:7" x14ac:dyDescent="0.3">
      <c r="C16" s="2"/>
      <c r="D16" s="2"/>
      <c r="E16" s="2"/>
      <c r="F16" s="11"/>
    </row>
    <row r="17" spans="3:6" x14ac:dyDescent="0.3">
      <c r="C17" s="2"/>
      <c r="D17" s="2"/>
      <c r="E17" s="2"/>
      <c r="F17" s="1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H18" sqref="H18"/>
    </sheetView>
  </sheetViews>
  <sheetFormatPr defaultRowHeight="16.5" x14ac:dyDescent="0.3"/>
  <cols>
    <col min="4" max="4" width="11.25" bestFit="1" customWidth="1"/>
    <col min="6" max="6" width="11.25" bestFit="1" customWidth="1"/>
  </cols>
  <sheetData>
    <row r="1" spans="1:7" ht="30" customHeight="1" thickBot="1" x14ac:dyDescent="0.35">
      <c r="A1" s="42" t="s">
        <v>204</v>
      </c>
      <c r="B1" s="42"/>
      <c r="C1" s="42"/>
      <c r="D1" s="42"/>
      <c r="E1" s="42"/>
      <c r="F1" s="42"/>
      <c r="G1" s="42"/>
    </row>
    <row r="2" spans="1:7" ht="18" thickTop="1" thickBot="1" x14ac:dyDescent="0.35"/>
    <row r="3" spans="1:7" x14ac:dyDescent="0.3">
      <c r="A3" s="14" t="s">
        <v>72</v>
      </c>
      <c r="B3" s="15" t="s">
        <v>73</v>
      </c>
      <c r="C3" s="15" t="s">
        <v>74</v>
      </c>
      <c r="D3" s="15" t="s">
        <v>75</v>
      </c>
      <c r="E3" s="15" t="s">
        <v>76</v>
      </c>
      <c r="F3" s="15" t="s">
        <v>77</v>
      </c>
      <c r="G3" s="16" t="s">
        <v>78</v>
      </c>
    </row>
    <row r="4" spans="1:7" x14ac:dyDescent="0.3">
      <c r="A4" s="17" t="s">
        <v>79</v>
      </c>
      <c r="B4" s="5">
        <v>200</v>
      </c>
      <c r="C4" s="5">
        <v>220</v>
      </c>
      <c r="D4" s="12">
        <v>2640000</v>
      </c>
      <c r="E4" s="13">
        <v>0.2</v>
      </c>
      <c r="F4" s="12">
        <v>2112000</v>
      </c>
      <c r="G4" s="18">
        <v>1.1000000000000001</v>
      </c>
    </row>
    <row r="5" spans="1:7" x14ac:dyDescent="0.3">
      <c r="A5" s="17" t="s">
        <v>80</v>
      </c>
      <c r="B5" s="5">
        <v>150</v>
      </c>
      <c r="C5" s="5">
        <v>120</v>
      </c>
      <c r="D5" s="12">
        <v>1440000</v>
      </c>
      <c r="E5" s="13">
        <v>0.1</v>
      </c>
      <c r="F5" s="12">
        <v>1296000</v>
      </c>
      <c r="G5" s="18">
        <v>0.8</v>
      </c>
    </row>
    <row r="6" spans="1:7" x14ac:dyDescent="0.3">
      <c r="A6" s="17" t="s">
        <v>81</v>
      </c>
      <c r="B6" s="5">
        <v>120</v>
      </c>
      <c r="C6" s="5">
        <v>100</v>
      </c>
      <c r="D6" s="12">
        <v>1200000</v>
      </c>
      <c r="E6" s="13">
        <v>0.1</v>
      </c>
      <c r="F6" s="12">
        <v>1080000</v>
      </c>
      <c r="G6" s="18">
        <v>0.83</v>
      </c>
    </row>
    <row r="7" spans="1:7" x14ac:dyDescent="0.3">
      <c r="A7" s="17" t="s">
        <v>82</v>
      </c>
      <c r="B7" s="5">
        <v>300</v>
      </c>
      <c r="C7" s="5">
        <v>220</v>
      </c>
      <c r="D7" s="12">
        <v>2640000</v>
      </c>
      <c r="E7" s="13">
        <v>0.2</v>
      </c>
      <c r="F7" s="12">
        <v>2112000</v>
      </c>
      <c r="G7" s="18">
        <v>0.73</v>
      </c>
    </row>
    <row r="8" spans="1:7" x14ac:dyDescent="0.3">
      <c r="A8" s="17" t="s">
        <v>83</v>
      </c>
      <c r="B8" s="5">
        <v>200</v>
      </c>
      <c r="C8" s="5">
        <v>210</v>
      </c>
      <c r="D8" s="12">
        <v>2520000</v>
      </c>
      <c r="E8" s="13">
        <v>0.2</v>
      </c>
      <c r="F8" s="12">
        <v>2016000</v>
      </c>
      <c r="G8" s="18">
        <v>1.05</v>
      </c>
    </row>
    <row r="9" spans="1:7" x14ac:dyDescent="0.3">
      <c r="A9" s="17" t="s">
        <v>84</v>
      </c>
      <c r="B9" s="5">
        <v>150</v>
      </c>
      <c r="C9" s="5">
        <v>150</v>
      </c>
      <c r="D9" s="12">
        <v>1800000</v>
      </c>
      <c r="E9" s="13">
        <v>0.15</v>
      </c>
      <c r="F9" s="12">
        <v>1530000</v>
      </c>
      <c r="G9" s="18">
        <v>1</v>
      </c>
    </row>
    <row r="10" spans="1:7" x14ac:dyDescent="0.3">
      <c r="A10" s="17" t="s">
        <v>85</v>
      </c>
      <c r="B10" s="5">
        <v>200</v>
      </c>
      <c r="C10" s="5">
        <v>180</v>
      </c>
      <c r="D10" s="12">
        <v>2160000</v>
      </c>
      <c r="E10" s="13">
        <v>0.1</v>
      </c>
      <c r="F10" s="12">
        <v>1944000</v>
      </c>
      <c r="G10" s="18">
        <v>0.9</v>
      </c>
    </row>
    <row r="11" spans="1:7" x14ac:dyDescent="0.3">
      <c r="A11" s="17" t="s">
        <v>86</v>
      </c>
      <c r="B11" s="5">
        <v>250</v>
      </c>
      <c r="C11" s="5">
        <v>280</v>
      </c>
      <c r="D11" s="12">
        <v>3360000</v>
      </c>
      <c r="E11" s="13">
        <v>0.2</v>
      </c>
      <c r="F11" s="12">
        <v>2688000</v>
      </c>
      <c r="G11" s="18">
        <v>1.1200000000000001</v>
      </c>
    </row>
    <row r="12" spans="1:7" x14ac:dyDescent="0.3">
      <c r="A12" s="17" t="s">
        <v>87</v>
      </c>
      <c r="B12" s="5">
        <v>150</v>
      </c>
      <c r="C12" s="5">
        <v>130</v>
      </c>
      <c r="D12" s="12">
        <v>1560000</v>
      </c>
      <c r="E12" s="13">
        <v>0.1</v>
      </c>
      <c r="F12" s="12">
        <v>1404000</v>
      </c>
      <c r="G12" s="18">
        <v>0.87</v>
      </c>
    </row>
    <row r="13" spans="1:7" ht="17.25" thickBot="1" x14ac:dyDescent="0.35">
      <c r="A13" s="19" t="s">
        <v>88</v>
      </c>
      <c r="B13" s="20">
        <v>120</v>
      </c>
      <c r="C13" s="20">
        <v>150</v>
      </c>
      <c r="D13" s="21">
        <v>1800000</v>
      </c>
      <c r="E13" s="22">
        <v>0.15</v>
      </c>
      <c r="F13" s="21">
        <v>1530000</v>
      </c>
      <c r="G13" s="23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activeCell="K12" sqref="K12"/>
    </sheetView>
  </sheetViews>
  <sheetFormatPr defaultRowHeight="16.5" x14ac:dyDescent="0.3"/>
  <cols>
    <col min="1" max="1" width="8.875" bestFit="1" customWidth="1"/>
    <col min="4" max="4" width="9.125" bestFit="1" customWidth="1"/>
    <col min="5" max="5" width="10.125" customWidth="1"/>
    <col min="6" max="7" width="8.625" customWidth="1"/>
  </cols>
  <sheetData>
    <row r="1" spans="1:7" ht="20.25" x14ac:dyDescent="0.3">
      <c r="A1" s="43" t="s">
        <v>89</v>
      </c>
      <c r="B1" s="43"/>
      <c r="C1" s="43"/>
      <c r="D1" s="43"/>
      <c r="E1" s="43"/>
      <c r="F1" s="43"/>
      <c r="G1" s="43"/>
    </row>
    <row r="3" spans="1:7" x14ac:dyDescent="0.3">
      <c r="A3" s="5" t="s">
        <v>90</v>
      </c>
      <c r="B3" s="5" t="s">
        <v>91</v>
      </c>
      <c r="C3" s="5" t="s">
        <v>92</v>
      </c>
      <c r="D3" s="5" t="s">
        <v>93</v>
      </c>
      <c r="E3" s="5" t="s">
        <v>94</v>
      </c>
      <c r="F3" s="5" t="s">
        <v>95</v>
      </c>
      <c r="G3" s="5" t="s">
        <v>96</v>
      </c>
    </row>
    <row r="4" spans="1:7" x14ac:dyDescent="0.3">
      <c r="A4" s="5">
        <v>2020643</v>
      </c>
      <c r="B4" s="5" t="s">
        <v>97</v>
      </c>
      <c r="C4" s="5" t="s">
        <v>98</v>
      </c>
      <c r="D4" s="5" t="s">
        <v>99</v>
      </c>
      <c r="E4" s="7">
        <v>41000</v>
      </c>
      <c r="F4" s="7">
        <v>24000</v>
      </c>
      <c r="G4" s="7">
        <v>6000</v>
      </c>
    </row>
    <row r="5" spans="1:7" x14ac:dyDescent="0.3">
      <c r="A5" s="5">
        <v>1020981</v>
      </c>
      <c r="B5" s="5" t="s">
        <v>100</v>
      </c>
      <c r="C5" s="5" t="s">
        <v>101</v>
      </c>
      <c r="D5" s="5" t="s">
        <v>99</v>
      </c>
      <c r="E5" s="7">
        <v>10000</v>
      </c>
      <c r="F5" s="7">
        <v>7000</v>
      </c>
      <c r="G5" s="7">
        <v>5000</v>
      </c>
    </row>
    <row r="6" spans="1:7" x14ac:dyDescent="0.3">
      <c r="A6" s="5">
        <v>1020577</v>
      </c>
      <c r="B6" s="5" t="s">
        <v>102</v>
      </c>
      <c r="C6" s="5" t="s">
        <v>103</v>
      </c>
      <c r="D6" s="5" t="s">
        <v>99</v>
      </c>
      <c r="E6" s="7">
        <v>17000</v>
      </c>
      <c r="F6" s="7">
        <v>11000</v>
      </c>
      <c r="G6" s="7">
        <v>6000</v>
      </c>
    </row>
    <row r="7" spans="1:7" x14ac:dyDescent="0.3">
      <c r="A7" s="5">
        <v>2020918</v>
      </c>
      <c r="B7" s="5" t="s">
        <v>104</v>
      </c>
      <c r="C7" s="5" t="s">
        <v>101</v>
      </c>
      <c r="D7" s="5" t="s">
        <v>105</v>
      </c>
      <c r="E7" s="7">
        <v>8000</v>
      </c>
      <c r="F7" s="7"/>
      <c r="G7" s="7">
        <v>5000</v>
      </c>
    </row>
    <row r="8" spans="1:7" x14ac:dyDescent="0.3">
      <c r="A8" s="5">
        <v>1020335</v>
      </c>
      <c r="B8" s="5" t="s">
        <v>106</v>
      </c>
      <c r="C8" s="5" t="s">
        <v>103</v>
      </c>
      <c r="D8" s="5" t="s">
        <v>99</v>
      </c>
      <c r="E8" s="7">
        <v>25000</v>
      </c>
      <c r="F8" s="7">
        <v>15000</v>
      </c>
      <c r="G8" s="7">
        <v>5000</v>
      </c>
    </row>
    <row r="9" spans="1:7" x14ac:dyDescent="0.3">
      <c r="A9" s="5">
        <v>2020322</v>
      </c>
      <c r="B9" s="5" t="s">
        <v>107</v>
      </c>
      <c r="C9" s="5" t="s">
        <v>101</v>
      </c>
      <c r="D9" s="5" t="s">
        <v>99</v>
      </c>
      <c r="E9" s="7">
        <v>16000</v>
      </c>
      <c r="F9" s="7"/>
      <c r="G9" s="7">
        <v>14000</v>
      </c>
    </row>
    <row r="10" spans="1:7" x14ac:dyDescent="0.3">
      <c r="A10" s="5">
        <v>2020056</v>
      </c>
      <c r="B10" s="5" t="s">
        <v>108</v>
      </c>
      <c r="C10" s="5" t="s">
        <v>103</v>
      </c>
      <c r="D10" s="5" t="s">
        <v>109</v>
      </c>
      <c r="E10" s="7">
        <v>19000</v>
      </c>
      <c r="F10" s="7">
        <v>15000</v>
      </c>
      <c r="G10" s="7">
        <v>8000</v>
      </c>
    </row>
    <row r="11" spans="1:7" x14ac:dyDescent="0.3">
      <c r="A11" s="5">
        <v>1020654</v>
      </c>
      <c r="B11" s="5" t="s">
        <v>110</v>
      </c>
      <c r="C11" s="5" t="s">
        <v>101</v>
      </c>
      <c r="D11" s="5" t="s">
        <v>105</v>
      </c>
      <c r="E11" s="7"/>
      <c r="F11" s="7">
        <v>5000</v>
      </c>
      <c r="G11" s="7"/>
    </row>
    <row r="12" spans="1:7" x14ac:dyDescent="0.3">
      <c r="A12" s="5">
        <v>2020074</v>
      </c>
      <c r="B12" s="5" t="s">
        <v>111</v>
      </c>
      <c r="C12" s="5" t="s">
        <v>98</v>
      </c>
      <c r="D12" s="5" t="s">
        <v>99</v>
      </c>
      <c r="E12" s="7">
        <v>130000</v>
      </c>
      <c r="F12" s="7"/>
      <c r="G12" s="7"/>
    </row>
  </sheetData>
  <mergeCells count="1">
    <mergeCell ref="A1:G1"/>
  </mergeCells>
  <phoneticPr fontId="1" type="noConversion"/>
  <conditionalFormatting sqref="A4:G12">
    <cfRule type="expression" dxfId="0" priority="1">
      <formula>LEFT($A4,4)="2020"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workbookViewId="0">
      <selection activeCell="E26" sqref="E26"/>
    </sheetView>
  </sheetViews>
  <sheetFormatPr defaultRowHeight="16.5" x14ac:dyDescent="0.3"/>
  <cols>
    <col min="2" max="2" width="14.25" bestFit="1" customWidth="1"/>
    <col min="5" max="5" width="11.125" bestFit="1" customWidth="1"/>
    <col min="10" max="10" width="11.125" bestFit="1" customWidth="1"/>
  </cols>
  <sheetData>
    <row r="1" spans="1:10" x14ac:dyDescent="0.3">
      <c r="A1" s="3" t="s">
        <v>1</v>
      </c>
      <c r="B1" s="4" t="s">
        <v>2</v>
      </c>
      <c r="F1" s="3" t="s">
        <v>15</v>
      </c>
      <c r="G1" s="4" t="s">
        <v>16</v>
      </c>
    </row>
    <row r="2" spans="1:10" x14ac:dyDescent="0.3">
      <c r="A2" s="5" t="s">
        <v>3</v>
      </c>
      <c r="B2" s="5" t="s">
        <v>4</v>
      </c>
      <c r="C2" s="5" t="s">
        <v>5</v>
      </c>
      <c r="D2" s="6" t="s">
        <v>6</v>
      </c>
      <c r="F2" s="5" t="s">
        <v>17</v>
      </c>
      <c r="G2" s="5" t="s">
        <v>18</v>
      </c>
      <c r="H2" s="5" t="s">
        <v>19</v>
      </c>
      <c r="I2" s="5" t="s">
        <v>20</v>
      </c>
      <c r="J2" s="6" t="s">
        <v>21</v>
      </c>
    </row>
    <row r="3" spans="1:10" x14ac:dyDescent="0.3">
      <c r="A3" s="5" t="s">
        <v>7</v>
      </c>
      <c r="B3" s="5">
        <v>86</v>
      </c>
      <c r="C3" s="5">
        <v>82</v>
      </c>
      <c r="D3" s="5" t="str">
        <f>HLOOKUP(AVERAGE(B3:C3),$B$11:$D$12,2,TRUE)</f>
        <v>준수</v>
      </c>
      <c r="F3" s="5" t="s">
        <v>22</v>
      </c>
      <c r="G3" s="7">
        <v>1137</v>
      </c>
      <c r="H3" s="7">
        <v>823</v>
      </c>
      <c r="I3" s="7">
        <v>314</v>
      </c>
      <c r="J3" s="5" t="str">
        <f>_xlfn.IFS(OR(LEFT(F3,1)="S",(LEFT(F3,1)="K")),"수도권",OR(LEFT(F3,1)="D",(LEFT(F3,1)="B")),"경상도",TRUE,"전라도")</f>
        <v>수도권</v>
      </c>
    </row>
    <row r="4" spans="1:10" x14ac:dyDescent="0.3">
      <c r="A4" s="5" t="s">
        <v>8</v>
      </c>
      <c r="B4" s="5">
        <v>94</v>
      </c>
      <c r="C4" s="5">
        <v>93</v>
      </c>
      <c r="D4" s="5" t="str">
        <f t="shared" ref="D4:D8" si="0">HLOOKUP(AVERAGE(B4:C4),$B$11:$D$12,2,TRUE)</f>
        <v>우수</v>
      </c>
      <c r="F4" s="5" t="s">
        <v>23</v>
      </c>
      <c r="G4" s="7">
        <v>1027</v>
      </c>
      <c r="H4" s="7">
        <v>720</v>
      </c>
      <c r="I4" s="7">
        <v>307</v>
      </c>
      <c r="J4" s="5" t="str">
        <f t="shared" ref="J4:J9" si="1">_xlfn.IFS(OR(LEFT(F4,1)="S",(LEFT(F4,1)="K")),"수도권",OR(LEFT(F4,1)="D",(LEFT(F4,1)="B")),"경상도",TRUE,"전라도")</f>
        <v>경상도</v>
      </c>
    </row>
    <row r="5" spans="1:10" x14ac:dyDescent="0.3">
      <c r="A5" s="5" t="s">
        <v>9</v>
      </c>
      <c r="B5" s="5">
        <v>73</v>
      </c>
      <c r="C5" s="5">
        <v>86</v>
      </c>
      <c r="D5" s="5" t="str">
        <f t="shared" si="0"/>
        <v>준수</v>
      </c>
      <c r="F5" s="5" t="s">
        <v>24</v>
      </c>
      <c r="G5" s="7">
        <v>923</v>
      </c>
      <c r="H5" s="7">
        <v>792</v>
      </c>
      <c r="I5" s="7">
        <v>131</v>
      </c>
      <c r="J5" s="5" t="str">
        <f t="shared" si="1"/>
        <v>전라도</v>
      </c>
    </row>
    <row r="6" spans="1:10" x14ac:dyDescent="0.3">
      <c r="A6" s="5" t="s">
        <v>10</v>
      </c>
      <c r="B6" s="5">
        <v>91</v>
      </c>
      <c r="C6" s="5">
        <v>95</v>
      </c>
      <c r="D6" s="5" t="str">
        <f t="shared" si="0"/>
        <v>우수</v>
      </c>
      <c r="F6" s="5" t="s">
        <v>25</v>
      </c>
      <c r="G6" s="7">
        <v>1278</v>
      </c>
      <c r="H6" s="7">
        <v>879</v>
      </c>
      <c r="I6" s="7">
        <v>399</v>
      </c>
      <c r="J6" s="5" t="str">
        <f t="shared" si="1"/>
        <v>경상도</v>
      </c>
    </row>
    <row r="7" spans="1:10" x14ac:dyDescent="0.3">
      <c r="A7" s="5" t="s">
        <v>11</v>
      </c>
      <c r="B7" s="5">
        <v>90</v>
      </c>
      <c r="C7" s="5">
        <v>81</v>
      </c>
      <c r="D7" s="5" t="str">
        <f t="shared" si="0"/>
        <v>준수</v>
      </c>
      <c r="F7" s="5" t="s">
        <v>26</v>
      </c>
      <c r="G7" s="7">
        <v>1087</v>
      </c>
      <c r="H7" s="7">
        <v>811</v>
      </c>
      <c r="I7" s="7">
        <v>276</v>
      </c>
      <c r="J7" s="5" t="str">
        <f t="shared" si="1"/>
        <v>수도권</v>
      </c>
    </row>
    <row r="8" spans="1:10" x14ac:dyDescent="0.3">
      <c r="A8" s="5" t="s">
        <v>12</v>
      </c>
      <c r="B8" s="5">
        <v>67</v>
      </c>
      <c r="C8" s="5">
        <v>61</v>
      </c>
      <c r="D8" s="5" t="str">
        <f t="shared" si="0"/>
        <v>노력</v>
      </c>
      <c r="F8" s="5" t="s">
        <v>27</v>
      </c>
      <c r="G8" s="7">
        <v>987</v>
      </c>
      <c r="H8" s="7">
        <v>823</v>
      </c>
      <c r="I8" s="7">
        <v>163</v>
      </c>
      <c r="J8" s="5" t="str">
        <f t="shared" si="1"/>
        <v>수도권</v>
      </c>
    </row>
    <row r="9" spans="1:10" x14ac:dyDescent="0.3">
      <c r="F9" s="5" t="s">
        <v>28</v>
      </c>
      <c r="G9" s="7">
        <v>1234</v>
      </c>
      <c r="H9" s="7">
        <v>983</v>
      </c>
      <c r="I9" s="7">
        <v>251</v>
      </c>
      <c r="J9" s="5" t="str">
        <f t="shared" si="1"/>
        <v>경상도</v>
      </c>
    </row>
    <row r="10" spans="1:10" x14ac:dyDescent="0.3">
      <c r="A10" t="s">
        <v>13</v>
      </c>
    </row>
    <row r="11" spans="1:10" x14ac:dyDescent="0.3">
      <c r="A11" s="5" t="s">
        <v>14</v>
      </c>
      <c r="B11" s="5">
        <v>0</v>
      </c>
      <c r="C11" s="5">
        <v>70</v>
      </c>
      <c r="D11" s="5">
        <v>90</v>
      </c>
    </row>
    <row r="12" spans="1:10" x14ac:dyDescent="0.3">
      <c r="A12" s="5" t="s">
        <v>6</v>
      </c>
      <c r="B12" s="5" t="s">
        <v>184</v>
      </c>
      <c r="C12" s="5" t="s">
        <v>185</v>
      </c>
      <c r="D12" s="5" t="s">
        <v>186</v>
      </c>
    </row>
    <row r="13" spans="1:10" x14ac:dyDescent="0.3">
      <c r="F13" s="3" t="s">
        <v>44</v>
      </c>
      <c r="G13" s="4" t="s">
        <v>45</v>
      </c>
    </row>
    <row r="14" spans="1:10" x14ac:dyDescent="0.3">
      <c r="A14" s="3" t="s">
        <v>29</v>
      </c>
      <c r="B14" s="4" t="s">
        <v>30</v>
      </c>
      <c r="F14" s="5" t="s">
        <v>46</v>
      </c>
      <c r="G14" s="5" t="s">
        <v>47</v>
      </c>
      <c r="H14" s="5" t="s">
        <v>48</v>
      </c>
    </row>
    <row r="15" spans="1:10" x14ac:dyDescent="0.3">
      <c r="A15" s="5" t="s">
        <v>31</v>
      </c>
      <c r="B15" s="5" t="s">
        <v>32</v>
      </c>
      <c r="C15" s="5" t="s">
        <v>33</v>
      </c>
      <c r="D15" s="5" t="s">
        <v>34</v>
      </c>
      <c r="F15" s="5" t="s">
        <v>49</v>
      </c>
      <c r="G15" s="5" t="s">
        <v>190</v>
      </c>
      <c r="H15" s="7">
        <v>2287</v>
      </c>
    </row>
    <row r="16" spans="1:10" x14ac:dyDescent="0.3">
      <c r="A16" s="5" t="s">
        <v>35</v>
      </c>
      <c r="B16" s="5" t="s">
        <v>36</v>
      </c>
      <c r="C16" s="7">
        <v>7900</v>
      </c>
      <c r="D16" s="7">
        <v>47400</v>
      </c>
      <c r="F16" s="5" t="s">
        <v>49</v>
      </c>
      <c r="G16" s="5" t="s">
        <v>191</v>
      </c>
      <c r="H16" s="7">
        <v>2200</v>
      </c>
    </row>
    <row r="17" spans="1:10" x14ac:dyDescent="0.3">
      <c r="A17" s="5" t="s">
        <v>37</v>
      </c>
      <c r="B17" s="5" t="s">
        <v>38</v>
      </c>
      <c r="C17" s="7">
        <v>9400</v>
      </c>
      <c r="D17" s="7">
        <v>84600</v>
      </c>
      <c r="F17" s="5" t="s">
        <v>50</v>
      </c>
      <c r="G17" s="5" t="s">
        <v>190</v>
      </c>
      <c r="H17" s="7">
        <v>3128</v>
      </c>
    </row>
    <row r="18" spans="1:10" x14ac:dyDescent="0.3">
      <c r="A18" s="5" t="s">
        <v>39</v>
      </c>
      <c r="B18" s="5" t="s">
        <v>38</v>
      </c>
      <c r="C18" s="7">
        <v>9400</v>
      </c>
      <c r="D18" s="7">
        <v>42300</v>
      </c>
      <c r="F18" s="5" t="s">
        <v>50</v>
      </c>
      <c r="G18" s="5" t="s">
        <v>191</v>
      </c>
      <c r="H18" s="7">
        <v>3153</v>
      </c>
    </row>
    <row r="19" spans="1:10" x14ac:dyDescent="0.3">
      <c r="A19" s="5" t="s">
        <v>40</v>
      </c>
      <c r="B19" s="5" t="s">
        <v>36</v>
      </c>
      <c r="C19" s="7">
        <v>1500</v>
      </c>
      <c r="D19" s="7">
        <v>9000</v>
      </c>
      <c r="F19" s="5" t="s">
        <v>51</v>
      </c>
      <c r="G19" s="5" t="s">
        <v>190</v>
      </c>
      <c r="H19" s="7">
        <v>1780</v>
      </c>
    </row>
    <row r="20" spans="1:10" x14ac:dyDescent="0.3">
      <c r="A20" s="5" t="s">
        <v>41</v>
      </c>
      <c r="B20" s="5" t="s">
        <v>38</v>
      </c>
      <c r="C20" s="7">
        <v>5800</v>
      </c>
      <c r="D20" s="7">
        <v>46400</v>
      </c>
      <c r="F20" s="5" t="s">
        <v>51</v>
      </c>
      <c r="G20" s="5" t="s">
        <v>191</v>
      </c>
      <c r="H20" s="7">
        <v>3300</v>
      </c>
    </row>
    <row r="21" spans="1:10" x14ac:dyDescent="0.3">
      <c r="A21" s="5" t="s">
        <v>42</v>
      </c>
      <c r="B21" s="5" t="s">
        <v>38</v>
      </c>
      <c r="C21" s="7">
        <v>3000</v>
      </c>
      <c r="D21" s="7">
        <v>36000</v>
      </c>
      <c r="F21" s="5" t="s">
        <v>52</v>
      </c>
      <c r="G21" s="5" t="s">
        <v>190</v>
      </c>
      <c r="H21" s="7">
        <v>2865</v>
      </c>
      <c r="I21" s="5" t="s">
        <v>227</v>
      </c>
      <c r="J21" s="6" t="s">
        <v>53</v>
      </c>
    </row>
    <row r="22" spans="1:10" x14ac:dyDescent="0.3">
      <c r="A22" s="44" t="s">
        <v>43</v>
      </c>
      <c r="B22" s="45"/>
      <c r="C22" s="7">
        <f>ROUND(_xlfn.STDEV.S(C16:C21),-2)</f>
        <v>3300</v>
      </c>
      <c r="D22" s="7">
        <f>ROUND(_xlfn.STDEV.S(D16:D21),-2)</f>
        <v>24300</v>
      </c>
      <c r="F22" s="5" t="s">
        <v>52</v>
      </c>
      <c r="G22" s="5" t="s">
        <v>191</v>
      </c>
      <c r="H22" s="7">
        <v>3094</v>
      </c>
      <c r="I22" s="5" t="s">
        <v>228</v>
      </c>
      <c r="J22" s="7">
        <f>ROUNDDOWN(DSUM(F14:H22,3,I21:I22),-1)</f>
        <v>11740</v>
      </c>
    </row>
    <row r="24" spans="1:10" x14ac:dyDescent="0.3">
      <c r="A24" s="3" t="s">
        <v>54</v>
      </c>
      <c r="B24" s="4" t="s">
        <v>55</v>
      </c>
    </row>
    <row r="25" spans="1:10" x14ac:dyDescent="0.3">
      <c r="A25" s="5" t="s">
        <v>56</v>
      </c>
      <c r="B25" s="5" t="s">
        <v>57</v>
      </c>
      <c r="C25" s="5" t="s">
        <v>58</v>
      </c>
      <c r="D25" s="6" t="s">
        <v>59</v>
      </c>
      <c r="E25" s="6" t="s">
        <v>60</v>
      </c>
    </row>
    <row r="26" spans="1:10" x14ac:dyDescent="0.3">
      <c r="A26" s="5" t="s">
        <v>61</v>
      </c>
      <c r="B26" s="5" t="s">
        <v>68</v>
      </c>
      <c r="C26" s="5">
        <v>4</v>
      </c>
      <c r="D26" s="5" t="str">
        <f>IF(MOD(MID(B26,8,1),2)/2=0,"여자","남자")</f>
        <v>남자</v>
      </c>
      <c r="E26" s="8">
        <f>DATE(MID(B26,1,2),MID(B26,3,2),MID(B26,5,2))</f>
        <v>28694</v>
      </c>
    </row>
    <row r="27" spans="1:10" x14ac:dyDescent="0.3">
      <c r="A27" s="5" t="s">
        <v>62</v>
      </c>
      <c r="B27" s="5" t="s">
        <v>229</v>
      </c>
      <c r="C27" s="5">
        <v>3</v>
      </c>
      <c r="D27" s="5" t="str">
        <f t="shared" ref="D27:D31" si="2">IF(MOD(MID(B27,8,1),2)/2=0,"여자","남자")</f>
        <v>남자</v>
      </c>
      <c r="E27" s="8">
        <f>IF(MID(B26,8,1)&gt;2,YEAR(2000),YEAR(1900))</f>
        <v>1905</v>
      </c>
    </row>
    <row r="28" spans="1:10" x14ac:dyDescent="0.3">
      <c r="A28" s="5" t="s">
        <v>63</v>
      </c>
      <c r="B28" s="5" t="s">
        <v>69</v>
      </c>
      <c r="C28" s="5">
        <v>2</v>
      </c>
      <c r="D28" s="5" t="str">
        <f t="shared" si="2"/>
        <v>여자</v>
      </c>
      <c r="E28" s="8">
        <f t="shared" ref="E28:E31" si="3">IF(MID(B27,8,1)&gt;2,YEAR(2000),YEAR(1900))</f>
        <v>1905</v>
      </c>
    </row>
    <row r="29" spans="1:10" x14ac:dyDescent="0.3">
      <c r="A29" s="5" t="s">
        <v>64</v>
      </c>
      <c r="B29" s="5" t="s">
        <v>71</v>
      </c>
      <c r="C29" s="5">
        <v>5</v>
      </c>
      <c r="D29" s="5" t="str">
        <f t="shared" si="2"/>
        <v>남자</v>
      </c>
      <c r="E29" s="8">
        <f t="shared" si="3"/>
        <v>1905</v>
      </c>
    </row>
    <row r="30" spans="1:10" x14ac:dyDescent="0.3">
      <c r="A30" s="5" t="s">
        <v>65</v>
      </c>
      <c r="B30" s="5" t="s">
        <v>70</v>
      </c>
      <c r="C30" s="5">
        <v>3</v>
      </c>
      <c r="D30" s="5" t="str">
        <f t="shared" si="2"/>
        <v>남자</v>
      </c>
      <c r="E30" s="8">
        <f t="shared" si="3"/>
        <v>1905</v>
      </c>
    </row>
    <row r="31" spans="1:10" x14ac:dyDescent="0.3">
      <c r="A31" s="5" t="s">
        <v>66</v>
      </c>
      <c r="B31" s="5" t="s">
        <v>67</v>
      </c>
      <c r="C31" s="5">
        <v>6</v>
      </c>
      <c r="D31" s="5" t="str">
        <f t="shared" si="2"/>
        <v>여자</v>
      </c>
      <c r="E31" s="8">
        <f t="shared" si="3"/>
        <v>1905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workbookViewId="0">
      <selection activeCell="B19" sqref="B19"/>
    </sheetView>
  </sheetViews>
  <sheetFormatPr defaultRowHeight="16.5" x14ac:dyDescent="0.3"/>
  <cols>
    <col min="1" max="1" width="13.125" bestFit="1" customWidth="1"/>
    <col min="2" max="2" width="11.875" bestFit="1" customWidth="1"/>
    <col min="3" max="3" width="9.625" bestFit="1" customWidth="1"/>
    <col min="4" max="4" width="9.125" bestFit="1" customWidth="1"/>
    <col min="5" max="6" width="10.25" bestFit="1" customWidth="1"/>
    <col min="7" max="7" width="8.5" bestFit="1" customWidth="1"/>
    <col min="8" max="8" width="11.375" bestFit="1" customWidth="1"/>
  </cols>
  <sheetData>
    <row r="1" spans="1:5" ht="20.25" x14ac:dyDescent="0.3">
      <c r="A1" s="43" t="s">
        <v>112</v>
      </c>
      <c r="B1" s="43"/>
      <c r="C1" s="43"/>
      <c r="D1" s="43"/>
      <c r="E1" s="43"/>
    </row>
    <row r="3" spans="1:5" x14ac:dyDescent="0.3">
      <c r="A3" s="5" t="s">
        <v>113</v>
      </c>
      <c r="B3" s="5" t="s">
        <v>114</v>
      </c>
      <c r="C3" s="5" t="s">
        <v>115</v>
      </c>
      <c r="D3" s="5" t="s">
        <v>116</v>
      </c>
      <c r="E3" s="5" t="s">
        <v>117</v>
      </c>
    </row>
    <row r="4" spans="1:5" x14ac:dyDescent="0.3">
      <c r="A4" s="5" t="s">
        <v>118</v>
      </c>
      <c r="B4" s="5" t="s">
        <v>119</v>
      </c>
      <c r="C4" s="5">
        <v>20</v>
      </c>
      <c r="D4" s="7">
        <v>240000</v>
      </c>
      <c r="E4" s="10">
        <v>83720</v>
      </c>
    </row>
    <row r="5" spans="1:5" x14ac:dyDescent="0.3">
      <c r="A5" s="5" t="s">
        <v>120</v>
      </c>
      <c r="B5" s="5" t="s">
        <v>121</v>
      </c>
      <c r="C5" s="5">
        <v>7</v>
      </c>
      <c r="D5" s="7">
        <v>84000</v>
      </c>
      <c r="E5" s="10">
        <v>312000</v>
      </c>
    </row>
    <row r="6" spans="1:5" x14ac:dyDescent="0.3">
      <c r="A6" s="5" t="s">
        <v>122</v>
      </c>
      <c r="B6" s="5" t="s">
        <v>123</v>
      </c>
      <c r="C6" s="5">
        <v>7</v>
      </c>
      <c r="D6" s="7">
        <v>80500</v>
      </c>
      <c r="E6" s="10">
        <v>156000</v>
      </c>
    </row>
    <row r="7" spans="1:5" x14ac:dyDescent="0.3">
      <c r="A7" s="5" t="s">
        <v>118</v>
      </c>
      <c r="B7" s="5" t="s">
        <v>124</v>
      </c>
      <c r="C7" s="5">
        <v>12</v>
      </c>
      <c r="D7" s="7">
        <v>300000</v>
      </c>
      <c r="E7" s="10">
        <v>0</v>
      </c>
    </row>
    <row r="8" spans="1:5" x14ac:dyDescent="0.3">
      <c r="A8" s="5" t="s">
        <v>122</v>
      </c>
      <c r="B8" s="5" t="s">
        <v>125</v>
      </c>
      <c r="C8" s="5">
        <v>12</v>
      </c>
      <c r="D8" s="7">
        <v>150000</v>
      </c>
      <c r="E8" s="10">
        <v>0</v>
      </c>
    </row>
    <row r="9" spans="1:5" x14ac:dyDescent="0.3">
      <c r="A9" s="5" t="s">
        <v>120</v>
      </c>
      <c r="B9" s="5" t="s">
        <v>123</v>
      </c>
      <c r="C9" s="5">
        <v>7</v>
      </c>
      <c r="D9" s="7">
        <v>80500</v>
      </c>
      <c r="E9" s="10">
        <v>130000</v>
      </c>
    </row>
    <row r="10" spans="1:5" x14ac:dyDescent="0.3">
      <c r="A10" s="5" t="s">
        <v>122</v>
      </c>
      <c r="B10" s="5" t="s">
        <v>126</v>
      </c>
      <c r="C10" s="5">
        <v>15</v>
      </c>
      <c r="D10" s="7">
        <v>278250</v>
      </c>
      <c r="E10" s="10">
        <v>702000</v>
      </c>
    </row>
    <row r="11" spans="1:5" x14ac:dyDescent="0.3">
      <c r="A11" s="5" t="s">
        <v>118</v>
      </c>
      <c r="B11" s="5" t="s">
        <v>125</v>
      </c>
      <c r="C11" s="5">
        <v>15</v>
      </c>
      <c r="D11" s="7">
        <v>180000</v>
      </c>
      <c r="E11" s="10">
        <v>58000</v>
      </c>
    </row>
    <row r="12" spans="1:5" x14ac:dyDescent="0.3">
      <c r="A12" s="5" t="s">
        <v>127</v>
      </c>
      <c r="B12" s="5" t="s">
        <v>126</v>
      </c>
      <c r="C12" s="5">
        <v>8</v>
      </c>
      <c r="D12" s="7">
        <v>90000</v>
      </c>
      <c r="E12" s="10">
        <v>120000</v>
      </c>
    </row>
    <row r="13" spans="1:5" x14ac:dyDescent="0.3">
      <c r="A13" s="5" t="s">
        <v>127</v>
      </c>
      <c r="B13" s="5" t="s">
        <v>124</v>
      </c>
      <c r="C13" s="5">
        <v>20</v>
      </c>
      <c r="D13" s="7">
        <v>280000</v>
      </c>
      <c r="E13" s="10">
        <v>50000</v>
      </c>
    </row>
    <row r="17" spans="1:8" x14ac:dyDescent="0.3">
      <c r="A17" s="24" t="s">
        <v>208</v>
      </c>
      <c r="B17" s="24" t="s">
        <v>207</v>
      </c>
    </row>
    <row r="18" spans="1:8" x14ac:dyDescent="0.3">
      <c r="A18" s="24" t="s">
        <v>205</v>
      </c>
      <c r="B18" t="s">
        <v>119</v>
      </c>
      <c r="C18" t="s">
        <v>121</v>
      </c>
      <c r="D18" t="s">
        <v>124</v>
      </c>
      <c r="E18" t="s">
        <v>123</v>
      </c>
      <c r="F18" t="s">
        <v>126</v>
      </c>
      <c r="G18" t="s">
        <v>125</v>
      </c>
      <c r="H18" t="s">
        <v>206</v>
      </c>
    </row>
    <row r="19" spans="1:8" x14ac:dyDescent="0.3">
      <c r="A19" s="25" t="s">
        <v>118</v>
      </c>
      <c r="B19" s="26">
        <v>83720</v>
      </c>
      <c r="C19" s="26" t="s">
        <v>209</v>
      </c>
      <c r="D19" s="26">
        <v>0</v>
      </c>
      <c r="E19" s="26" t="s">
        <v>209</v>
      </c>
      <c r="F19" s="26" t="s">
        <v>209</v>
      </c>
      <c r="G19" s="26">
        <v>58000</v>
      </c>
      <c r="H19" s="26">
        <v>141720</v>
      </c>
    </row>
    <row r="20" spans="1:8" x14ac:dyDescent="0.3">
      <c r="A20" s="25" t="s">
        <v>120</v>
      </c>
      <c r="B20" s="26" t="s">
        <v>209</v>
      </c>
      <c r="C20" s="26">
        <v>312000</v>
      </c>
      <c r="D20" s="26" t="s">
        <v>209</v>
      </c>
      <c r="E20" s="26">
        <v>130000</v>
      </c>
      <c r="F20" s="26" t="s">
        <v>209</v>
      </c>
      <c r="G20" s="26" t="s">
        <v>209</v>
      </c>
      <c r="H20" s="26">
        <v>442000</v>
      </c>
    </row>
    <row r="21" spans="1:8" x14ac:dyDescent="0.3">
      <c r="A21" s="25" t="s">
        <v>127</v>
      </c>
      <c r="B21" s="26" t="s">
        <v>209</v>
      </c>
      <c r="C21" s="26" t="s">
        <v>209</v>
      </c>
      <c r="D21" s="26">
        <v>50000</v>
      </c>
      <c r="E21" s="26" t="s">
        <v>209</v>
      </c>
      <c r="F21" s="26">
        <v>120000</v>
      </c>
      <c r="G21" s="26" t="s">
        <v>209</v>
      </c>
      <c r="H21" s="26">
        <v>170000</v>
      </c>
    </row>
    <row r="22" spans="1:8" x14ac:dyDescent="0.3">
      <c r="A22" s="25" t="s">
        <v>122</v>
      </c>
      <c r="B22" s="26" t="s">
        <v>209</v>
      </c>
      <c r="C22" s="26" t="s">
        <v>209</v>
      </c>
      <c r="D22" s="26" t="s">
        <v>209</v>
      </c>
      <c r="E22" s="26">
        <v>156000</v>
      </c>
      <c r="F22" s="26">
        <v>702000</v>
      </c>
      <c r="G22" s="26">
        <v>0</v>
      </c>
      <c r="H22" s="26">
        <v>858000</v>
      </c>
    </row>
    <row r="23" spans="1:8" x14ac:dyDescent="0.3">
      <c r="A23" s="25" t="s">
        <v>206</v>
      </c>
      <c r="B23" s="26">
        <v>83720</v>
      </c>
      <c r="C23" s="26">
        <v>312000</v>
      </c>
      <c r="D23" s="26">
        <v>50000</v>
      </c>
      <c r="E23" s="26">
        <v>286000</v>
      </c>
      <c r="F23" s="26">
        <v>822000</v>
      </c>
      <c r="G23" s="26">
        <v>58000</v>
      </c>
      <c r="H23" s="26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E3" sqref="E3 E4 E5 E6 E7 E8 E9 E10 E11 E12"/>
    </sheetView>
  </sheetViews>
  <sheetFormatPr defaultRowHeight="16.5" x14ac:dyDescent="0.3"/>
  <cols>
    <col min="1" max="1" width="1.625" customWidth="1"/>
    <col min="6" max="6" width="5.625" customWidth="1"/>
  </cols>
  <sheetData>
    <row r="1" spans="2:8" x14ac:dyDescent="0.3">
      <c r="B1" s="46" t="s">
        <v>128</v>
      </c>
      <c r="C1" s="46"/>
      <c r="D1" s="46"/>
      <c r="E1" s="46"/>
      <c r="G1" s="46" t="s">
        <v>129</v>
      </c>
      <c r="H1" s="46"/>
    </row>
    <row r="2" spans="2:8" x14ac:dyDescent="0.3">
      <c r="B2" s="5" t="s">
        <v>91</v>
      </c>
      <c r="C2" s="5" t="s">
        <v>130</v>
      </c>
      <c r="D2" s="5" t="s">
        <v>131</v>
      </c>
      <c r="E2" s="5" t="s">
        <v>132</v>
      </c>
      <c r="G2" s="5" t="s">
        <v>91</v>
      </c>
      <c r="H2" s="5" t="s">
        <v>134</v>
      </c>
    </row>
    <row r="3" spans="2:8" x14ac:dyDescent="0.3">
      <c r="B3" s="5" t="s">
        <v>133</v>
      </c>
      <c r="C3" s="5">
        <v>9</v>
      </c>
      <c r="D3" s="5">
        <v>15</v>
      </c>
      <c r="E3" s="7">
        <f>D3*VLOOKUP(B3,$G$3:$H$6,2)</f>
        <v>14250</v>
      </c>
      <c r="G3" s="5" t="s">
        <v>133</v>
      </c>
      <c r="H3" s="7">
        <v>950</v>
      </c>
    </row>
    <row r="4" spans="2:8" x14ac:dyDescent="0.3">
      <c r="B4" s="5" t="s">
        <v>187</v>
      </c>
      <c r="C4" s="5">
        <v>5</v>
      </c>
      <c r="D4" s="5">
        <v>10</v>
      </c>
      <c r="E4" s="7">
        <f t="shared" ref="E4:E12" si="0">D4*VLOOKUP(B4,$G$3:$H$6,2)</f>
        <v>14000</v>
      </c>
      <c r="G4" s="5" t="s">
        <v>187</v>
      </c>
      <c r="H4" s="7">
        <v>1400</v>
      </c>
    </row>
    <row r="5" spans="2:8" x14ac:dyDescent="0.3">
      <c r="B5" s="5" t="s">
        <v>189</v>
      </c>
      <c r="C5" s="5">
        <v>11</v>
      </c>
      <c r="D5" s="5">
        <v>15</v>
      </c>
      <c r="E5" s="7">
        <f t="shared" si="0"/>
        <v>8400</v>
      </c>
      <c r="G5" s="5" t="s">
        <v>189</v>
      </c>
      <c r="H5" s="7">
        <v>560</v>
      </c>
    </row>
    <row r="6" spans="2:8" x14ac:dyDescent="0.3">
      <c r="B6" s="5" t="s">
        <v>188</v>
      </c>
      <c r="C6" s="5">
        <v>14</v>
      </c>
      <c r="D6" s="5">
        <v>14</v>
      </c>
      <c r="E6" s="7">
        <f t="shared" si="0"/>
        <v>19600</v>
      </c>
      <c r="G6" s="5" t="s">
        <v>188</v>
      </c>
      <c r="H6" s="7">
        <v>340</v>
      </c>
    </row>
    <row r="7" spans="2:8" x14ac:dyDescent="0.3">
      <c r="B7" s="5" t="s">
        <v>133</v>
      </c>
      <c r="C7" s="5">
        <v>15</v>
      </c>
      <c r="D7" s="5">
        <v>20</v>
      </c>
      <c r="E7" s="7">
        <f t="shared" si="0"/>
        <v>19000</v>
      </c>
    </row>
    <row r="8" spans="2:8" x14ac:dyDescent="0.3">
      <c r="B8" s="5" t="s">
        <v>133</v>
      </c>
      <c r="C8" s="5">
        <v>17</v>
      </c>
      <c r="D8" s="5">
        <v>23</v>
      </c>
      <c r="E8" s="7">
        <f t="shared" si="0"/>
        <v>21850</v>
      </c>
    </row>
    <row r="9" spans="2:8" x14ac:dyDescent="0.3">
      <c r="B9" s="5" t="s">
        <v>188</v>
      </c>
      <c r="C9" s="5">
        <v>12</v>
      </c>
      <c r="D9" s="5">
        <v>10</v>
      </c>
      <c r="E9" s="7">
        <f t="shared" si="0"/>
        <v>14000</v>
      </c>
    </row>
    <row r="10" spans="2:8" x14ac:dyDescent="0.3">
      <c r="B10" s="5" t="s">
        <v>189</v>
      </c>
      <c r="C10" s="5">
        <v>19</v>
      </c>
      <c r="D10" s="5">
        <v>15</v>
      </c>
      <c r="E10" s="7">
        <f t="shared" si="0"/>
        <v>8400</v>
      </c>
    </row>
    <row r="11" spans="2:8" x14ac:dyDescent="0.3">
      <c r="B11" s="5" t="s">
        <v>187</v>
      </c>
      <c r="C11" s="5">
        <v>20</v>
      </c>
      <c r="D11" s="5">
        <v>15</v>
      </c>
      <c r="E11" s="7">
        <f t="shared" si="0"/>
        <v>21000</v>
      </c>
    </row>
    <row r="12" spans="2:8" x14ac:dyDescent="0.3">
      <c r="B12" s="5" t="s">
        <v>189</v>
      </c>
      <c r="C12" s="5">
        <v>21</v>
      </c>
      <c r="D12" s="5">
        <v>16</v>
      </c>
      <c r="E12" s="7">
        <f t="shared" si="0"/>
        <v>8960</v>
      </c>
    </row>
  </sheetData>
  <scenarios current="0" sqref="E3:E6">
    <scenario name="단가인상" locked="1" count="4" user="김지승" comment="만든 사람 김지승 날짜 2026-07-20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김지승" comment="만든 사람 김지승 날짜 2026-07-20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97AD-6FFF-4828-BDFE-93C1E9B47550}">
  <sheetPr>
    <outlinePr summaryBelow="0"/>
  </sheetPr>
  <dimension ref="B1:F17"/>
  <sheetViews>
    <sheetView showGridLines="0" workbookViewId="0">
      <selection activeCell="I25" sqref="I25"/>
    </sheetView>
  </sheetViews>
  <sheetFormatPr defaultRowHeight="16.5" outlineLevelRow="1" outlineLevelCol="1" x14ac:dyDescent="0.3"/>
  <cols>
    <col min="3" max="3" width="15.125" bestFit="1" customWidth="1"/>
    <col min="4" max="6" width="9.625" bestFit="1" customWidth="1" outlineLevel="1"/>
  </cols>
  <sheetData>
    <row r="1" spans="2:6" ht="17.25" thickBot="1" x14ac:dyDescent="0.35"/>
    <row r="2" spans="2:6" x14ac:dyDescent="0.3">
      <c r="B2" s="30" t="s">
        <v>220</v>
      </c>
      <c r="C2" s="31"/>
      <c r="D2" s="37"/>
      <c r="E2" s="37"/>
      <c r="F2" s="37"/>
    </row>
    <row r="3" spans="2:6" collapsed="1" x14ac:dyDescent="0.3">
      <c r="B3" s="29"/>
      <c r="C3" s="29"/>
      <c r="D3" s="38" t="s">
        <v>222</v>
      </c>
      <c r="E3" s="38" t="s">
        <v>217</v>
      </c>
      <c r="F3" s="38" t="s">
        <v>219</v>
      </c>
    </row>
    <row r="4" spans="2:6" ht="40.5" hidden="1" outlineLevel="1" x14ac:dyDescent="0.3">
      <c r="B4" s="33"/>
      <c r="C4" s="33"/>
      <c r="E4" s="40" t="s">
        <v>218</v>
      </c>
      <c r="F4" s="40" t="s">
        <v>218</v>
      </c>
    </row>
    <row r="5" spans="2:6" x14ac:dyDescent="0.3">
      <c r="B5" s="34" t="s">
        <v>221</v>
      </c>
      <c r="C5" s="35"/>
      <c r="D5" s="32"/>
      <c r="E5" s="32"/>
      <c r="F5" s="32"/>
    </row>
    <row r="6" spans="2:6" outlineLevel="1" x14ac:dyDescent="0.3">
      <c r="B6" s="33"/>
      <c r="C6" s="33" t="s">
        <v>133</v>
      </c>
      <c r="D6" s="27">
        <v>950</v>
      </c>
      <c r="E6" s="39">
        <v>1100</v>
      </c>
      <c r="F6" s="39">
        <v>700</v>
      </c>
    </row>
    <row r="7" spans="2:6" outlineLevel="1" x14ac:dyDescent="0.3">
      <c r="B7" s="33"/>
      <c r="C7" s="33" t="s">
        <v>210</v>
      </c>
      <c r="D7" s="27">
        <v>1400</v>
      </c>
      <c r="E7" s="39">
        <v>1600</v>
      </c>
      <c r="F7" s="39">
        <v>1300</v>
      </c>
    </row>
    <row r="8" spans="2:6" outlineLevel="1" x14ac:dyDescent="0.3">
      <c r="B8" s="33"/>
      <c r="C8" s="33" t="s">
        <v>211</v>
      </c>
      <c r="D8" s="27">
        <v>560</v>
      </c>
      <c r="E8" s="39">
        <v>700</v>
      </c>
      <c r="F8" s="39">
        <v>450</v>
      </c>
    </row>
    <row r="9" spans="2:6" outlineLevel="1" x14ac:dyDescent="0.3">
      <c r="B9" s="33"/>
      <c r="C9" s="33" t="s">
        <v>212</v>
      </c>
      <c r="D9" s="27">
        <v>340</v>
      </c>
      <c r="E9" s="39">
        <v>450</v>
      </c>
      <c r="F9" s="39">
        <v>300</v>
      </c>
    </row>
    <row r="10" spans="2:6" x14ac:dyDescent="0.3">
      <c r="B10" s="34" t="s">
        <v>223</v>
      </c>
      <c r="C10" s="35"/>
      <c r="D10" s="32"/>
      <c r="E10" s="32"/>
      <c r="F10" s="32"/>
    </row>
    <row r="11" spans="2:6" outlineLevel="1" x14ac:dyDescent="0.3">
      <c r="B11" s="33"/>
      <c r="C11" s="33" t="s">
        <v>213</v>
      </c>
      <c r="D11" s="27">
        <v>14250</v>
      </c>
      <c r="E11" s="27">
        <v>16500</v>
      </c>
      <c r="F11" s="27">
        <v>10500</v>
      </c>
    </row>
    <row r="12" spans="2:6" outlineLevel="1" x14ac:dyDescent="0.3">
      <c r="B12" s="33"/>
      <c r="C12" s="33" t="s">
        <v>214</v>
      </c>
      <c r="D12" s="27">
        <v>14000</v>
      </c>
      <c r="E12" s="27">
        <v>16000</v>
      </c>
      <c r="F12" s="27">
        <v>13000</v>
      </c>
    </row>
    <row r="13" spans="2:6" outlineLevel="1" x14ac:dyDescent="0.3">
      <c r="B13" s="33"/>
      <c r="C13" s="33" t="s">
        <v>215</v>
      </c>
      <c r="D13" s="27">
        <v>8400</v>
      </c>
      <c r="E13" s="27">
        <v>10500</v>
      </c>
      <c r="F13" s="27">
        <v>6750</v>
      </c>
    </row>
    <row r="14" spans="2:6" ht="17.25" outlineLevel="1" thickBot="1" x14ac:dyDescent="0.35">
      <c r="B14" s="36"/>
      <c r="C14" s="36" t="s">
        <v>216</v>
      </c>
      <c r="D14" s="28">
        <v>19600</v>
      </c>
      <c r="E14" s="28">
        <v>22400</v>
      </c>
      <c r="F14" s="28">
        <v>18200</v>
      </c>
    </row>
    <row r="15" spans="2:6" x14ac:dyDescent="0.3">
      <c r="B15" t="s">
        <v>224</v>
      </c>
    </row>
    <row r="16" spans="2:6" x14ac:dyDescent="0.3">
      <c r="B16" t="s">
        <v>225</v>
      </c>
    </row>
    <row r="17" spans="2:2" x14ac:dyDescent="0.3">
      <c r="B17" t="s">
        <v>226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K20" sqref="K20"/>
    </sheetView>
  </sheetViews>
  <sheetFormatPr defaultRowHeight="16.5" x14ac:dyDescent="0.3"/>
  <sheetData>
    <row r="1" spans="1:7" ht="20.25" x14ac:dyDescent="0.3">
      <c r="A1" s="43" t="s">
        <v>135</v>
      </c>
      <c r="B1" s="43"/>
      <c r="C1" s="43"/>
      <c r="D1" s="43"/>
      <c r="E1" s="43"/>
      <c r="F1" s="43"/>
      <c r="G1" s="43"/>
    </row>
    <row r="3" spans="1:7" x14ac:dyDescent="0.3">
      <c r="A3" s="5" t="s">
        <v>136</v>
      </c>
      <c r="B3" s="5" t="s">
        <v>56</v>
      </c>
      <c r="C3" s="5" t="s">
        <v>59</v>
      </c>
      <c r="D3" s="5" t="s">
        <v>137</v>
      </c>
      <c r="E3" s="5" t="s">
        <v>138</v>
      </c>
      <c r="F3" s="5" t="s">
        <v>139</v>
      </c>
      <c r="G3" s="5" t="s">
        <v>140</v>
      </c>
    </row>
    <row r="4" spans="1:7" x14ac:dyDescent="0.3">
      <c r="A4" s="5" t="s">
        <v>141</v>
      </c>
      <c r="B4" s="5" t="s">
        <v>142</v>
      </c>
      <c r="C4" s="5" t="s">
        <v>143</v>
      </c>
      <c r="D4" s="5">
        <v>28</v>
      </c>
      <c r="E4" s="5">
        <v>38</v>
      </c>
      <c r="F4" s="5">
        <v>8</v>
      </c>
      <c r="G4" s="5">
        <v>17</v>
      </c>
    </row>
    <row r="5" spans="1:7" x14ac:dyDescent="0.3">
      <c r="A5" s="5" t="s">
        <v>144</v>
      </c>
      <c r="B5" s="5" t="s">
        <v>145</v>
      </c>
      <c r="C5" s="5" t="s">
        <v>146</v>
      </c>
      <c r="D5" s="5">
        <v>29</v>
      </c>
      <c r="E5" s="5">
        <v>38</v>
      </c>
      <c r="F5" s="5">
        <v>10</v>
      </c>
      <c r="G5" s="5">
        <v>19</v>
      </c>
    </row>
    <row r="6" spans="1:7" x14ac:dyDescent="0.3">
      <c r="A6" s="5" t="s">
        <v>147</v>
      </c>
      <c r="B6" s="5" t="s">
        <v>148</v>
      </c>
      <c r="C6" s="5" t="s">
        <v>143</v>
      </c>
      <c r="D6" s="5">
        <v>27</v>
      </c>
      <c r="E6" s="5">
        <v>30</v>
      </c>
      <c r="F6" s="5">
        <v>8</v>
      </c>
      <c r="G6" s="5">
        <v>12</v>
      </c>
    </row>
    <row r="7" spans="1:7" x14ac:dyDescent="0.3">
      <c r="A7" s="5" t="s">
        <v>149</v>
      </c>
      <c r="B7" s="5" t="s">
        <v>150</v>
      </c>
      <c r="C7" s="5" t="s">
        <v>143</v>
      </c>
      <c r="D7" s="5">
        <v>29</v>
      </c>
      <c r="E7" s="5">
        <v>40</v>
      </c>
      <c r="F7" s="5">
        <v>10</v>
      </c>
      <c r="G7" s="5">
        <v>18</v>
      </c>
    </row>
    <row r="8" spans="1:7" x14ac:dyDescent="0.3">
      <c r="A8" s="5" t="s">
        <v>151</v>
      </c>
      <c r="B8" s="5" t="s">
        <v>152</v>
      </c>
      <c r="C8" s="5" t="s">
        <v>146</v>
      </c>
      <c r="D8" s="5">
        <v>20</v>
      </c>
      <c r="E8" s="5">
        <v>35</v>
      </c>
      <c r="F8" s="5">
        <v>9</v>
      </c>
      <c r="G8" s="5">
        <v>18</v>
      </c>
    </row>
    <row r="9" spans="1:7" x14ac:dyDescent="0.3">
      <c r="A9" s="5" t="s">
        <v>153</v>
      </c>
      <c r="B9" s="5" t="s">
        <v>154</v>
      </c>
      <c r="C9" s="5" t="s">
        <v>143</v>
      </c>
      <c r="D9" s="5">
        <v>25</v>
      </c>
      <c r="E9" s="5">
        <v>28</v>
      </c>
      <c r="F9" s="5">
        <v>5</v>
      </c>
      <c r="G9" s="5">
        <v>15</v>
      </c>
    </row>
    <row r="10" spans="1:7" x14ac:dyDescent="0.3">
      <c r="A10" s="5" t="s">
        <v>155</v>
      </c>
      <c r="B10" s="5" t="s">
        <v>156</v>
      </c>
      <c r="C10" s="5" t="s">
        <v>146</v>
      </c>
      <c r="D10" s="5">
        <v>30</v>
      </c>
      <c r="E10" s="5">
        <v>37</v>
      </c>
      <c r="F10" s="5">
        <v>8</v>
      </c>
      <c r="G10" s="5">
        <v>18</v>
      </c>
    </row>
    <row r="11" spans="1:7" x14ac:dyDescent="0.3">
      <c r="A11" s="5" t="s">
        <v>157</v>
      </c>
      <c r="B11" s="5" t="s">
        <v>158</v>
      </c>
      <c r="C11" s="5" t="s">
        <v>146</v>
      </c>
      <c r="D11" s="5">
        <v>25</v>
      </c>
      <c r="E11" s="5">
        <v>33</v>
      </c>
      <c r="F11" s="5">
        <v>5</v>
      </c>
      <c r="G11" s="5">
        <v>20</v>
      </c>
    </row>
    <row r="12" spans="1:7" x14ac:dyDescent="0.3">
      <c r="A12" s="47" t="s">
        <v>159</v>
      </c>
      <c r="B12" s="47"/>
      <c r="C12" s="47"/>
      <c r="D12" s="41">
        <f>AVERAGE(D4:D11)</f>
        <v>26.625</v>
      </c>
      <c r="E12" s="41">
        <f t="shared" ref="E12:G12" si="0">AVERAGE(E4:E11)</f>
        <v>34.875</v>
      </c>
      <c r="F12" s="41">
        <f t="shared" si="0"/>
        <v>7.875</v>
      </c>
      <c r="G12" s="41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abSelected="1" workbookViewId="0">
      <selection activeCell="P2" sqref="P2"/>
    </sheetView>
  </sheetViews>
  <sheetFormatPr defaultRowHeight="16.5" x14ac:dyDescent="0.3"/>
  <cols>
    <col min="1" max="1" width="12.375" bestFit="1" customWidth="1"/>
    <col min="3" max="3" width="9.625" bestFit="1" customWidth="1"/>
    <col min="4" max="4" width="9.5" bestFit="1" customWidth="1"/>
  </cols>
  <sheetData>
    <row r="1" spans="1:5" ht="20.25" x14ac:dyDescent="0.3">
      <c r="A1" s="43" t="s">
        <v>160</v>
      </c>
      <c r="B1" s="43"/>
      <c r="C1" s="43"/>
      <c r="D1" s="43"/>
      <c r="E1" s="43"/>
    </row>
    <row r="3" spans="1:5" x14ac:dyDescent="0.3">
      <c r="A3" s="5" t="s">
        <v>91</v>
      </c>
      <c r="B3" s="5" t="s">
        <v>161</v>
      </c>
      <c r="C3" s="5" t="s">
        <v>132</v>
      </c>
      <c r="D3" s="5" t="s">
        <v>162</v>
      </c>
      <c r="E3" s="5" t="s">
        <v>163</v>
      </c>
    </row>
    <row r="4" spans="1:5" x14ac:dyDescent="0.3">
      <c r="A4" s="5" t="s">
        <v>164</v>
      </c>
      <c r="B4" s="5" t="s">
        <v>165</v>
      </c>
      <c r="C4" s="9">
        <v>356000</v>
      </c>
      <c r="D4" s="5" t="s">
        <v>166</v>
      </c>
      <c r="E4" s="5">
        <v>23</v>
      </c>
    </row>
    <row r="5" spans="1:5" x14ac:dyDescent="0.3">
      <c r="A5" s="5" t="s">
        <v>167</v>
      </c>
      <c r="B5" s="5" t="s">
        <v>168</v>
      </c>
      <c r="C5" s="9">
        <v>173000</v>
      </c>
      <c r="D5" s="5" t="s">
        <v>169</v>
      </c>
      <c r="E5" s="5">
        <v>12</v>
      </c>
    </row>
    <row r="6" spans="1:5" x14ac:dyDescent="0.3">
      <c r="A6" s="5" t="s">
        <v>170</v>
      </c>
      <c r="B6" s="5" t="s">
        <v>171</v>
      </c>
      <c r="C6" s="9">
        <v>498000</v>
      </c>
      <c r="D6" s="5" t="s">
        <v>172</v>
      </c>
      <c r="E6" s="5">
        <v>28</v>
      </c>
    </row>
    <row r="7" spans="1:5" x14ac:dyDescent="0.3">
      <c r="A7" s="5" t="s">
        <v>173</v>
      </c>
      <c r="B7" s="5" t="s">
        <v>174</v>
      </c>
      <c r="C7" s="9">
        <v>87000</v>
      </c>
      <c r="D7" s="5" t="s">
        <v>175</v>
      </c>
      <c r="E7" s="5">
        <v>18</v>
      </c>
    </row>
    <row r="8" spans="1:5" x14ac:dyDescent="0.3">
      <c r="A8" s="5" t="s">
        <v>167</v>
      </c>
      <c r="B8" s="5" t="s">
        <v>176</v>
      </c>
      <c r="C8" s="9">
        <v>1530000</v>
      </c>
      <c r="D8" s="5" t="s">
        <v>177</v>
      </c>
      <c r="E8" s="5">
        <v>95</v>
      </c>
    </row>
    <row r="9" spans="1:5" x14ac:dyDescent="0.3">
      <c r="A9" s="5" t="s">
        <v>170</v>
      </c>
      <c r="B9" s="5" t="s">
        <v>178</v>
      </c>
      <c r="C9" s="9">
        <v>1837000</v>
      </c>
      <c r="D9" s="5" t="s">
        <v>179</v>
      </c>
      <c r="E9" s="5">
        <v>78</v>
      </c>
    </row>
    <row r="10" spans="1:5" x14ac:dyDescent="0.3">
      <c r="A10" s="5" t="s">
        <v>173</v>
      </c>
      <c r="B10" s="5" t="s">
        <v>180</v>
      </c>
      <c r="C10" s="9">
        <v>732000</v>
      </c>
      <c r="D10" s="5" t="s">
        <v>181</v>
      </c>
      <c r="E10" s="5">
        <v>42</v>
      </c>
    </row>
    <row r="11" spans="1:5" x14ac:dyDescent="0.3">
      <c r="A11" s="5" t="s">
        <v>167</v>
      </c>
      <c r="B11" s="5" t="s">
        <v>182</v>
      </c>
      <c r="C11" s="9">
        <v>500000</v>
      </c>
      <c r="D11" s="5" t="s">
        <v>183</v>
      </c>
      <c r="E11" s="5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9</vt:i4>
      </vt:variant>
    </vt:vector>
  </HeadingPairs>
  <TitlesOfParts>
    <vt:vector size="1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시나리오 요약</vt:lpstr>
      <vt:lpstr>매크로작업</vt:lpstr>
      <vt:lpstr>차트작업</vt:lpstr>
      <vt:lpstr>냉장고</vt:lpstr>
      <vt:lpstr>냉장고판매액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지승 김</cp:lastModifiedBy>
  <dcterms:created xsi:type="dcterms:W3CDTF">2023-04-27T08:01:32Z</dcterms:created>
  <dcterms:modified xsi:type="dcterms:W3CDTF">2026-07-20T14:20:24Z</dcterms:modified>
</cp:coreProperties>
</file>