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efbb50214a67558/바탕 화면/"/>
    </mc:Choice>
  </mc:AlternateContent>
  <xr:revisionPtr revIDLastSave="143" documentId="13_ncr:1_{C465DEDE-2142-4B05-9F8A-8434C1C404F8}" xr6:coauthVersionLast="47" xr6:coauthVersionMax="47" xr10:uidLastSave="{27F98287-1681-4F30-A2BF-29F6565C5022}"/>
  <bookViews>
    <workbookView xWindow="-110" yWindow="-110" windowWidth="25820" windowHeight="15500" tabRatio="749" activeTab="3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'기본작업-3'!$A$3:$H$13</definedName>
    <definedName name="_xlnm.Criteria" localSheetId="2">'기본작업-3'!$A$16:$C$17</definedName>
    <definedName name="_xlnm.Extract" localSheetId="2">'기본작업-3'!$A$20:$H$20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4" l="1"/>
  <c r="D15" i="4"/>
  <c r="D16" i="4"/>
  <c r="D17" i="4"/>
  <c r="D18" i="4"/>
  <c r="D19" i="4"/>
  <c r="D20" i="4"/>
  <c r="D13" i="4"/>
  <c r="D32" i="4"/>
  <c r="I14" i="4"/>
  <c r="I15" i="4"/>
  <c r="I16" i="4"/>
  <c r="I17" i="4"/>
  <c r="I18" i="4"/>
  <c r="I19" i="4"/>
  <c r="I20" i="4"/>
  <c r="I13" i="4"/>
  <c r="L9" i="4"/>
  <c r="D4" i="4"/>
  <c r="D5" i="4"/>
  <c r="D6" i="4"/>
  <c r="D7" i="4"/>
  <c r="D8" i="4"/>
  <c r="D9" i="4"/>
  <c r="G5" i="7"/>
  <c r="G6" i="7"/>
  <c r="G7" i="7"/>
  <c r="G8" i="7"/>
  <c r="G9" i="7"/>
  <c r="G10" i="7"/>
  <c r="G11" i="7"/>
  <c r="G12" i="7"/>
  <c r="G13" i="7"/>
  <c r="G4" i="7"/>
  <c r="F20" i="5"/>
  <c r="E20" i="5"/>
  <c r="F14" i="5"/>
  <c r="E14" i="5"/>
  <c r="F8" i="5"/>
  <c r="F22" i="5" s="1"/>
  <c r="E8" i="5"/>
  <c r="F21" i="5"/>
  <c r="E21" i="5"/>
  <c r="F15" i="5"/>
  <c r="E15" i="5"/>
  <c r="F9" i="5"/>
  <c r="E9" i="5"/>
  <c r="E23" i="5" s="1"/>
  <c r="H5" i="6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F23" i="5" l="1"/>
  <c r="E22" i="5"/>
  <c r="G5" i="6"/>
  <c r="G6" i="6"/>
  <c r="G7" i="6"/>
  <c r="G8" i="6"/>
  <c r="G9" i="6"/>
  <c r="G10" i="6"/>
  <c r="G11" i="6"/>
  <c r="G12" i="6"/>
  <c r="G13" i="6"/>
  <c r="G14" i="6"/>
  <c r="G15" i="6"/>
  <c r="G4" i="6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유현민</author>
  </authors>
  <commentList>
    <comment ref="E3" authorId="0" shapeId="0" xr:uid="{D7DF748D-9247-404F-91F7-062E32BB95EC}">
      <text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<sst xmlns="http://schemas.openxmlformats.org/spreadsheetml/2006/main" count="455" uniqueCount="279">
  <si>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</si>
  <si>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</si>
  <si>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</si>
  <si>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</si>
  <si>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</si>
  <si>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</si>
  <si>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</si>
  <si>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</si>
  <si>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</si>
  <si>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</si>
  <si>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</si>
  <si>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</si>
  <si>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</si>
  <si>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</si>
  <si>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</si>
  <si>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</si>
  <si>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</si>
  <si>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</si>
  <si>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</si>
  <si>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</si>
  <si>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</si>
  <si>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</si>
  <si>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</si>
  <si>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</si>
  <si>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</si>
  <si>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</si>
  <si>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</si>
  <si>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</si>
  <si>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</si>
  <si>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</si>
  <si>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</si>
  <si>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</si>
  <si>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</si>
  <si>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</si>
  <si>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</si>
  <si>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</si>
  <si>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</si>
  <si>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</si>
  <si>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</si>
  <si>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</si>
  <si>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</si>
  <si>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</si>
  <si>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</si>
  <si>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</si>
  <si>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</si>
  <si>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</si>
  <si>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</si>
  <si>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</si>
  <si>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</si>
  <si>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</si>
  <si>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</si>
  <si>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</si>
  <si>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</si>
  <si>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</si>
  <si>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</si>
  <si>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</si>
  <si>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</si>
  <si>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</si>
  <si>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</si>
  <si>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</si>
  <si>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</si>
  <si>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</si>
  <si>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</si>
  <si>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</si>
  <si>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</si>
  <si>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</si>
  <si>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</si>
  <si>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</si>
  <si>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</si>
  <si>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</si>
  <si>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</si>
  <si>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</si>
  <si>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</si>
  <si>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</si>
  <si>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</si>
  <si>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</si>
  <si>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</si>
  <si>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</si>
  <si>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</si>
  <si>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</si>
  <si>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</si>
  <si>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</si>
  <si>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</si>
  <si>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</si>
  <si>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</si>
  <si>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</si>
  <si>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</si>
  <si>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</si>
  <si>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</si>
  <si>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</si>
  <si>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</si>
  <si>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</si>
  <si>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</si>
  <si>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</si>
  <si>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</si>
  <si>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</si>
  <si>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</si>
  <si>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</si>
  <si>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</si>
  <si>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</si>
  <si>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</si>
  <si>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</si>
  <si>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</si>
  <si>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</si>
  <si>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</si>
  <si>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</si>
  <si>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</si>
  <si>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</si>
  <si>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</si>
  <si>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</si>
  <si>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</si>
  <si>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</si>
  <si>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</si>
  <si>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</si>
  <si>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</si>
  <si>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</si>
  <si>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</si>
  <si>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</si>
  <si>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</si>
  <si>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</si>
  <si>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</si>
  <si>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</si>
  <si>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</si>
  <si>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</si>
  <si>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</si>
  <si>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</si>
  <si>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</si>
  <si>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</si>
  <si>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</si>
  <si>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</si>
  <si>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</si>
  <si>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</si>
  <si>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</si>
  <si>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</si>
  <si>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</si>
  <si>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</si>
  <si>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</si>
  <si>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</si>
  <si>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</si>
  <si>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</si>
  <si>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</si>
  <si>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</si>
  <si>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</si>
  <si>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</si>
  <si>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</si>
  <si>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</si>
  <si>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</si>
  <si>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</si>
  <si>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</si>
  <si>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</si>
  <si>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</si>
  <si>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</si>
  <si>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</si>
  <si>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</si>
  <si>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</si>
  <si>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</si>
  <si>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</si>
  <si>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</si>
  <si>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</si>
  <si>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</si>
  <si>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</si>
  <si>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</si>
  <si>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</si>
  <si>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</si>
  <si>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</si>
  <si>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</si>
  <si>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</si>
  <si>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</si>
  <si>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</si>
  <si>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</si>
  <si>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</si>
  <si>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</si>
  <si>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</si>
  <si>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</si>
  <si>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</si>
  <si>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</si>
  <si>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</si>
  <si>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</si>
  <si>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</si>
  <si>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</si>
  <si>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</si>
  <si>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</si>
  <si>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</si>
  <si>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</si>
  <si>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</si>
  <si>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</si>
  <si>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</si>
  <si>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</si>
  <si>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</si>
  <si>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</si>
  <si>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</si>
  <si>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</si>
  <si>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</si>
  <si>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</si>
  <si>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</si>
  <si>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</si>
  <si>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</si>
  <si>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</si>
  <si>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</si>
  <si>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</si>
  <si>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</si>
  <si>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</si>
  <si>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</si>
  <si>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</si>
  <si>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</si>
  <si>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</si>
  <si>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</si>
  <si>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</si>
  <si>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</si>
  <si>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</si>
  <si>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</si>
  <si>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</si>
  <si>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</si>
  <si>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</si>
  <si>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</si>
  <si>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</si>
  <si>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</si>
  <si>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</si>
  <si>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</si>
  <si>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</si>
  <si>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</si>
  <si>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</si>
  <si>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</si>
  <si>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</si>
  <si>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</si>
  <si>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</si>
  <si>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</si>
  <si>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</si>
  <si>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</si>
  <si>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</si>
  <si>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</si>
  <si>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</si>
  <si>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</si>
  <si>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</si>
  <si>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</si>
  <si>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</si>
  <si>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</si>
  <si>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</si>
  <si>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</si>
  <si>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</si>
  <si>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</si>
  <si>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</si>
  <si>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</si>
  <si>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</si>
  <si>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</si>
  <si>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판매일</t>
    <phoneticPr fontId="1" type="noConversion"/>
  </si>
  <si>
    <t>상품명</t>
    <phoneticPr fontId="1" type="noConversion"/>
  </si>
  <si>
    <t>판매가</t>
    <phoneticPr fontId="1" type="noConversion"/>
  </si>
  <si>
    <t>상품코드</t>
    <phoneticPr fontId="1" type="noConversion"/>
  </si>
  <si>
    <t>매입수량</t>
    <phoneticPr fontId="1" type="noConversion"/>
  </si>
  <si>
    <t>매입처</t>
    <phoneticPr fontId="1" type="noConversion"/>
  </si>
  <si>
    <t>Ball-100</t>
    <phoneticPr fontId="1" type="noConversion"/>
  </si>
  <si>
    <t>Ball-101</t>
    <phoneticPr fontId="1" type="noConversion"/>
  </si>
  <si>
    <t>Ball-102</t>
    <phoneticPr fontId="1" type="noConversion"/>
  </si>
  <si>
    <t>Name-a</t>
    <phoneticPr fontId="1" type="noConversion"/>
  </si>
  <si>
    <t>Name-b</t>
    <phoneticPr fontId="1" type="noConversion"/>
  </si>
  <si>
    <t>Post-ad</t>
    <phoneticPr fontId="1" type="noConversion"/>
  </si>
  <si>
    <t>현대상사</t>
    <phoneticPr fontId="1" type="noConversion"/>
  </si>
  <si>
    <t>대림상사</t>
    <phoneticPr fontId="1" type="noConversion"/>
  </si>
  <si>
    <t>동아상사</t>
    <phoneticPr fontId="1" type="noConversion"/>
  </si>
  <si>
    <t>삼성상사</t>
    <phoneticPr fontId="1" type="noConversion"/>
  </si>
  <si>
    <t>퇴직금</t>
    <phoneticPr fontId="1" type="noConversion"/>
  </si>
  <si>
    <t>&gt;=50000</t>
    <phoneticPr fontId="1" type="noConversion"/>
  </si>
  <si>
    <t>&lt;=80000</t>
    <phoneticPr fontId="1" type="noConversion"/>
  </si>
  <si>
    <t>&gt;=10000</t>
    <phoneticPr fontId="1" type="noConversion"/>
  </si>
  <si>
    <t>영업1부 요약</t>
  </si>
  <si>
    <t>영업2부 요약</t>
  </si>
  <si>
    <t>영업3부 요약</t>
  </si>
  <si>
    <t>총합계</t>
  </si>
  <si>
    <t>영업1부 최소</t>
  </si>
  <si>
    <t>영업2부 최소</t>
  </si>
  <si>
    <t>영업3부 최소</t>
  </si>
  <si>
    <t>전체 최소값</t>
  </si>
  <si>
    <t>(모두)</t>
  </si>
  <si>
    <t>평균 : 기본급</t>
  </si>
  <si>
    <t>최소 : 총급여액</t>
  </si>
  <si>
    <t>값</t>
  </si>
  <si>
    <t>★인사명부★</t>
    <phoneticPr fontId="1" type="noConversion"/>
  </si>
  <si>
    <t>관리부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</si>
</sst>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m\/d\(aaa\)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b/>
      <u val="doubleAccounting"/>
      <sz val="18"/>
      <color theme="1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4" fontId="0" fillId="0" borderId="0" xfId="0" applyNumberFormat="1">
      <alignment vertical="center"/>
    </xf>
    <xf numFmtId="0" fontId="6" fillId="0" borderId="1" xfId="0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신입사원 명단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F0-4A95-BB6B-4A2CCA89D9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6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F0-4A95-BB6B-4A2CCA89D9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차트작업!$B$4:$B$10</c:f>
              <c:strCache>
                <c:ptCount val="7"/>
                <c:pt idx="0">
                  <c:v>김근태</c:v>
                </c:pt>
                <c:pt idx="1">
                  <c:v>남연희</c:v>
                </c:pt>
                <c:pt idx="2">
                  <c:v>류성미</c:v>
                </c:pt>
                <c:pt idx="3">
                  <c:v>박선효</c:v>
                </c:pt>
                <c:pt idx="4">
                  <c:v>손정은</c:v>
                </c:pt>
                <c:pt idx="5">
                  <c:v>오성빈</c:v>
                </c:pt>
                <c:pt idx="6">
                  <c:v>정창준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</xdr:colOff>
          <xdr:row>14</xdr:row>
          <xdr:rowOff>38100</xdr:rowOff>
        </xdr:from>
        <xdr:to>
          <xdr:col>3</xdr:col>
          <xdr:colOff>635000</xdr:colOff>
          <xdr:row>15</xdr:row>
          <xdr:rowOff>177800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50800</xdr:colOff>
      <xdr:row>14</xdr:row>
      <xdr:rowOff>44450</xdr:rowOff>
    </xdr:from>
    <xdr:to>
      <xdr:col>6</xdr:col>
      <xdr:colOff>660400</xdr:colOff>
      <xdr:row>15</xdr:row>
      <xdr:rowOff>190500</xdr:rowOff>
    </xdr:to>
    <xdr:sp macro="[0]!셀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8078DE73-A8D3-8B80-3AE6-48F734D5661A}"/>
            </a:ext>
          </a:extLst>
        </xdr:cNvPr>
        <xdr:cNvSpPr/>
      </xdr:nvSpPr>
      <xdr:spPr>
        <a:xfrm>
          <a:off x="2914650" y="3117850"/>
          <a:ext cx="1930400" cy="3619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유현민" refreshedDate="46179.988916666669" createdVersion="8" refreshedVersion="8" minRefreshableVersion="3" recordCount="12" xr:uid="{45846432-1DDE-4266-A2F0-AB51833AC9DA}">
  <cacheSource type="worksheet">
    <worksheetSource ref="A3:H15" sheet="분석작업-2"/>
  </cacheSource>
  <cacheFields count="8">
    <cacheField name="성명" numFmtId="0">
      <sharedItems count="12">
        <s v="박덕우"/>
        <s v="하나영"/>
        <s v="호지명"/>
        <s v="김동지"/>
        <s v="한아름"/>
        <s v="지연학"/>
        <s v="이진경"/>
        <s v="오여령"/>
        <s v="주지연"/>
        <s v="한승수"/>
        <s v="민지환"/>
        <s v="이세현"/>
      </sharedItems>
    </cacheField>
    <cacheField name="부서" numFmtId="0">
      <sharedItems count="3">
        <s v="기획부"/>
        <s v="홍보부"/>
        <s v="판매부"/>
      </sharedItems>
    </cacheField>
    <cacheField name="직위" numFmtId="0">
      <sharedItems count="4">
        <s v="부장"/>
        <s v="사원"/>
        <s v="대리"/>
        <s v="과장"/>
      </sharedItems>
    </cacheField>
    <cacheField name="인사고과" numFmtId="0">
      <sharedItems containsSemiMixedTypes="0" containsString="0" containsNumber="1" containsInteger="1" minValue="6" maxValue="30"/>
    </cacheField>
    <cacheField name="기본급" numFmtId="41">
      <sharedItems containsSemiMixedTypes="0" containsString="0" containsNumber="1" containsInteger="1" minValue="2650000" maxValue="4650000"/>
    </cacheField>
    <cacheField name="상여비율" numFmtId="9">
      <sharedItems containsSemiMixedTypes="0" containsString="0" containsNumber="1" minValue="0.17" maxValue="0.3"/>
    </cacheField>
    <cacheField name="수당" numFmtId="41">
      <sharedItems containsSemiMixedTypes="0" containsString="0" containsNumber="1" minValue="450500.00000000006" maxValue="1395000"/>
    </cacheField>
    <cacheField name="총급여액" numFmtId="41">
      <sharedItems containsSemiMixedTypes="0" containsString="0" containsNumber="1" containsInteger="1" minValue="3100500" maxValue="604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0"/>
    <n v="4650000"/>
    <n v="0.3"/>
    <n v="1395000"/>
    <n v="6045000"/>
  </r>
  <r>
    <x v="1"/>
    <x v="1"/>
    <x v="1"/>
    <n v="24"/>
    <n v="2650000"/>
    <n v="0.17"/>
    <n v="450500.00000000006"/>
    <n v="3100500"/>
  </r>
  <r>
    <x v="2"/>
    <x v="0"/>
    <x v="1"/>
    <n v="19"/>
    <n v="2650000"/>
    <n v="0.17"/>
    <n v="450500.00000000006"/>
    <n v="3100500"/>
  </r>
  <r>
    <x v="3"/>
    <x v="2"/>
    <x v="2"/>
    <n v="6"/>
    <n v="3200000"/>
    <n v="0.2"/>
    <n v="640000"/>
    <n v="3840000"/>
  </r>
  <r>
    <x v="4"/>
    <x v="1"/>
    <x v="0"/>
    <n v="28"/>
    <n v="4650000"/>
    <n v="0.3"/>
    <n v="1395000"/>
    <n v="6045000"/>
  </r>
  <r>
    <x v="5"/>
    <x v="0"/>
    <x v="3"/>
    <n v="20"/>
    <n v="3800000"/>
    <n v="0.25"/>
    <n v="950000"/>
    <n v="4750000"/>
  </r>
  <r>
    <x v="6"/>
    <x v="2"/>
    <x v="0"/>
    <n v="24"/>
    <n v="4650000"/>
    <n v="0.3"/>
    <n v="1395000"/>
    <n v="6045000"/>
  </r>
  <r>
    <x v="7"/>
    <x v="1"/>
    <x v="2"/>
    <n v="15"/>
    <n v="3200000"/>
    <n v="0.2"/>
    <n v="640000"/>
    <n v="3840000"/>
  </r>
  <r>
    <x v="8"/>
    <x v="0"/>
    <x v="2"/>
    <n v="18"/>
    <n v="3200000"/>
    <n v="0.2"/>
    <n v="640000"/>
    <n v="3840000"/>
  </r>
  <r>
    <x v="9"/>
    <x v="2"/>
    <x v="3"/>
    <n v="25"/>
    <n v="3800000"/>
    <n v="0.25"/>
    <n v="950000"/>
    <n v="4750000"/>
  </r>
  <r>
    <x v="10"/>
    <x v="2"/>
    <x v="1"/>
    <n v="12"/>
    <n v="2650000"/>
    <n v="0.17"/>
    <n v="450500.00000000006"/>
    <n v="3100500"/>
  </r>
  <r>
    <x v="11"/>
    <x v="1"/>
    <x v="3"/>
    <n v="10"/>
    <n v="3800000"/>
    <n v="0.25"/>
    <n v="950000"/>
    <n v="47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A9A0FF3-A9C5-4DE2-B13A-AE6A2E089D66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rowGrandTotals="0" itemPrintTitles="1" createdVersion="8" indent="0" compact="0" outline="1" outlineData="1" compactData="0" multipleFieldFilters="0">
  <location ref="A19:G29" firstHeaderRow="1" firstDataRow="2" firstDataCol="2" rowPageCount="1" colPageCount="1"/>
  <pivotFields count="8">
    <pivotField axis="axisPage" compact="0" showAll="0">
      <items count="13">
        <item x="3"/>
        <item x="10"/>
        <item x="0"/>
        <item x="7"/>
        <item x="11"/>
        <item x="6"/>
        <item x="8"/>
        <item x="5"/>
        <item x="1"/>
        <item x="9"/>
        <item x="4"/>
        <item x="2"/>
        <item t="default"/>
      </items>
    </pivotField>
    <pivotField axis="axisRow" compact="0" showAll="0">
      <items count="4">
        <item x="0"/>
        <item x="2"/>
        <item x="1"/>
        <item t="default"/>
      </items>
    </pivotField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dataField="1" compact="0" numFmtId="41" showAll="0"/>
    <pivotField compact="0" numFmtId="9" showAll="0"/>
    <pivotField compact="0" numFmtId="41" showAll="0"/>
    <pivotField dataField="1" compact="0" numFmtId="41" showAll="0"/>
  </pivotFields>
  <rowFields count="2">
    <field x="1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기본급" fld="4" subtotal="average" baseField="1" baseItem="2" numFmtId="176"/>
    <dataField name="최소 : 총급여액" fld="7" subtotal="min" baseField="1" baseItem="1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10"/>
  <sheetViews>
    <sheetView workbookViewId="0">
      <selection activeCell="A3" sqref="A3"/>
    </sheetView>
  </sheetViews>
  <sheetFormatPr defaultRowHeight="17" x14ac:dyDescent="0.45"/>
  <cols>
    <col min="1" max="1" width="10.75" bestFit="1" customWidth="1"/>
    <col min="4" max="4" width="9" bestFit="1" customWidth="1"/>
  </cols>
  <sheetData>
    <row r="1" spans="1:6" x14ac:dyDescent="0.45">
      <c r="A1" t="s">
        <v>2</v>
      </c>
    </row>
    <row r="3" spans="1:6" x14ac:dyDescent="0.45">
      <c r="A3" s="1" t="s">
        <v>245</v>
      </c>
      <c r="B3" s="1" t="s">
        <v>246</v>
      </c>
      <c r="C3" s="1" t="s">
        <v>247</v>
      </c>
      <c r="D3" s="1" t="s">
        <v>248</v>
      </c>
      <c r="E3" s="1" t="s">
        <v>249</v>
      </c>
      <c r="F3" s="1" t="s">
        <v>250</v>
      </c>
    </row>
    <row r="4" spans="1:6" x14ac:dyDescent="0.45">
      <c r="A4" s="2">
        <v>45940</v>
      </c>
      <c r="B4" s="1" t="s">
        <v>180</v>
      </c>
      <c r="C4" s="3">
        <v>1240</v>
      </c>
      <c r="D4" s="1" t="s">
        <v>251</v>
      </c>
      <c r="E4" s="1">
        <v>10</v>
      </c>
      <c r="F4" s="1" t="s">
        <v>257</v>
      </c>
    </row>
    <row r="5" spans="1:6" x14ac:dyDescent="0.45">
      <c r="A5" s="2">
        <v>45941</v>
      </c>
      <c r="B5" s="1" t="s">
        <v>180</v>
      </c>
      <c r="C5" s="3">
        <v>2450</v>
      </c>
      <c r="D5" s="1" t="s">
        <v>252</v>
      </c>
      <c r="E5" s="1">
        <v>20</v>
      </c>
      <c r="F5" s="1" t="s">
        <v>258</v>
      </c>
    </row>
    <row r="6" spans="1:6" x14ac:dyDescent="0.45">
      <c r="A6" s="2">
        <v>45942</v>
      </c>
      <c r="B6" s="1" t="s">
        <v>180</v>
      </c>
      <c r="C6" s="3">
        <v>1400</v>
      </c>
      <c r="D6" s="1" t="s">
        <v>253</v>
      </c>
      <c r="E6" s="1">
        <v>35</v>
      </c>
      <c r="F6" s="1" t="s">
        <v>259</v>
      </c>
    </row>
    <row r="7" spans="1:6" x14ac:dyDescent="0.45">
      <c r="A7" s="2">
        <v>45956</v>
      </c>
      <c r="B7" s="1" t="s">
        <v>1</v>
      </c>
      <c r="C7" s="3">
        <v>2300</v>
      </c>
      <c r="D7" s="1" t="s">
        <v>254</v>
      </c>
      <c r="E7" s="1">
        <v>5</v>
      </c>
      <c r="F7" s="1" t="s">
        <v>260</v>
      </c>
    </row>
    <row r="8" spans="1:6" x14ac:dyDescent="0.45">
      <c r="A8" s="2">
        <v>45957</v>
      </c>
      <c r="B8" s="1" t="s">
        <v>1</v>
      </c>
      <c r="C8" s="3">
        <v>1500</v>
      </c>
      <c r="D8" s="1" t="s">
        <v>255</v>
      </c>
      <c r="E8" s="1">
        <v>11</v>
      </c>
      <c r="F8" s="1" t="s">
        <v>260</v>
      </c>
    </row>
    <row r="9" spans="1:6" x14ac:dyDescent="0.45">
      <c r="A9" s="14">
        <v>45958</v>
      </c>
      <c r="B9" t="s">
        <v>3</v>
      </c>
      <c r="C9" s="3">
        <v>1670</v>
      </c>
      <c r="D9" s="1" t="s">
        <v>256</v>
      </c>
      <c r="E9" s="1">
        <v>30</v>
      </c>
      <c r="F9" s="1" t="s">
        <v>257</v>
      </c>
    </row>
    <row r="10" spans="1:6" x14ac:dyDescent="0.45">
      <c r="A10" s="14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workbookViewId="0">
      <selection sqref="A1:F1"/>
    </sheetView>
  </sheetViews>
  <sheetFormatPr defaultRowHeight="17" x14ac:dyDescent="0.45"/>
  <cols>
    <col min="1" max="1" width="10.75" bestFit="1" customWidth="1"/>
    <col min="6" max="6" width="10.75" bestFit="1" customWidth="1"/>
  </cols>
  <sheetData>
    <row r="1" spans="1:6" ht="29.5" x14ac:dyDescent="0.45">
      <c r="A1" s="26" t="s">
        <v>277</v>
      </c>
      <c r="B1" s="26"/>
      <c r="C1" s="26"/>
      <c r="D1" s="26"/>
      <c r="E1" s="26"/>
      <c r="F1" s="26"/>
    </row>
    <row r="2" spans="1:6" ht="20" customHeight="1" x14ac:dyDescent="0.45">
      <c r="E2" s="1" t="s">
        <v>243</v>
      </c>
      <c r="F2" s="22">
        <v>45893</v>
      </c>
    </row>
    <row r="3" spans="1:6" x14ac:dyDescent="0.45">
      <c r="A3" s="23" t="s">
        <v>225</v>
      </c>
      <c r="B3" s="23" t="s">
        <v>226</v>
      </c>
      <c r="C3" s="23" t="s">
        <v>227</v>
      </c>
      <c r="D3" s="23" t="s">
        <v>228</v>
      </c>
      <c r="E3" s="23" t="s">
        <v>81</v>
      </c>
      <c r="F3" s="23" t="s">
        <v>82</v>
      </c>
    </row>
    <row r="4" spans="1:6" x14ac:dyDescent="0.45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 x14ac:dyDescent="0.45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 x14ac:dyDescent="0.45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 x14ac:dyDescent="0.45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 x14ac:dyDescent="0.45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 x14ac:dyDescent="0.45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 x14ac:dyDescent="0.45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 x14ac:dyDescent="0.45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 x14ac:dyDescent="0.45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 x14ac:dyDescent="0.45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 x14ac:dyDescent="0.45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 x14ac:dyDescent="0.45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 x14ac:dyDescent="0.45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23"/>
  <sheetViews>
    <sheetView workbookViewId="0">
      <selection activeCell="C7" sqref="C7"/>
    </sheetView>
  </sheetViews>
  <sheetFormatPr defaultRowHeight="17" x14ac:dyDescent="0.45"/>
  <cols>
    <col min="2" max="2" width="10.4140625" bestFit="1" customWidth="1"/>
  </cols>
  <sheetData>
    <row r="1" spans="1:8" ht="21" x14ac:dyDescent="0.45">
      <c r="A1" s="27" t="s">
        <v>100</v>
      </c>
      <c r="B1" s="27"/>
      <c r="C1" s="27"/>
      <c r="D1" s="27"/>
      <c r="E1" s="27"/>
      <c r="F1" s="27"/>
      <c r="G1" s="27"/>
      <c r="H1" s="27"/>
    </row>
    <row r="2" spans="1:8" x14ac:dyDescent="0.45">
      <c r="H2" s="8" t="s">
        <v>101</v>
      </c>
    </row>
    <row r="3" spans="1:8" x14ac:dyDescent="0.45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 x14ac:dyDescent="0.45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45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45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45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45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45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45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45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45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45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  <row r="16" spans="1:8" x14ac:dyDescent="0.45">
      <c r="A16" s="1" t="s">
        <v>261</v>
      </c>
      <c r="B16" s="1" t="s">
        <v>261</v>
      </c>
      <c r="C16" s="1" t="s">
        <v>240</v>
      </c>
    </row>
    <row r="17" spans="1:8" x14ac:dyDescent="0.45">
      <c r="A17" s="1" t="s">
        <v>262</v>
      </c>
      <c r="B17" t="s">
        <v>263</v>
      </c>
      <c r="C17" s="1" t="s">
        <v>264</v>
      </c>
    </row>
    <row r="20" spans="1:8" x14ac:dyDescent="0.45">
      <c r="A20" s="6" t="s">
        <v>22</v>
      </c>
      <c r="B20" s="6" t="s">
        <v>8</v>
      </c>
      <c r="C20" s="6" t="s">
        <v>228</v>
      </c>
      <c r="D20" s="6" t="s">
        <v>102</v>
      </c>
      <c r="E20" s="6" t="s">
        <v>103</v>
      </c>
      <c r="F20" s="6" t="s">
        <v>240</v>
      </c>
      <c r="G20" s="6" t="s">
        <v>24</v>
      </c>
      <c r="H20" s="6" t="s">
        <v>104</v>
      </c>
    </row>
    <row r="21" spans="1:8" x14ac:dyDescent="0.45">
      <c r="A21" s="6" t="s">
        <v>110</v>
      </c>
      <c r="B21" s="6" t="s">
        <v>111</v>
      </c>
      <c r="C21" s="6" t="s">
        <v>107</v>
      </c>
      <c r="D21" s="6">
        <v>21</v>
      </c>
      <c r="E21" s="10">
        <v>2800</v>
      </c>
      <c r="F21" s="10">
        <v>11200</v>
      </c>
      <c r="G21" s="10">
        <v>1400</v>
      </c>
      <c r="H21" s="10">
        <v>71400</v>
      </c>
    </row>
    <row r="22" spans="1:8" x14ac:dyDescent="0.45">
      <c r="A22" s="6" t="s">
        <v>112</v>
      </c>
      <c r="B22" s="6" t="s">
        <v>15</v>
      </c>
      <c r="C22" s="6" t="s">
        <v>113</v>
      </c>
      <c r="D22" s="6">
        <v>25</v>
      </c>
      <c r="E22" s="10">
        <v>2500</v>
      </c>
      <c r="F22" s="10">
        <v>10000</v>
      </c>
      <c r="G22" s="10">
        <v>1250</v>
      </c>
      <c r="H22" s="10">
        <v>73750</v>
      </c>
    </row>
    <row r="23" spans="1:8" x14ac:dyDescent="0.45">
      <c r="A23" s="6" t="s">
        <v>93</v>
      </c>
      <c r="B23" s="6" t="s">
        <v>106</v>
      </c>
      <c r="C23" s="6" t="s">
        <v>113</v>
      </c>
      <c r="D23" s="6">
        <v>22</v>
      </c>
      <c r="E23" s="10">
        <v>2500</v>
      </c>
      <c r="F23" s="10">
        <v>10000</v>
      </c>
      <c r="G23" s="10">
        <v>1250</v>
      </c>
      <c r="H23" s="10">
        <v>66250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tabSelected="1" topLeftCell="A4" workbookViewId="0">
      <selection activeCell="D13" sqref="D13"/>
    </sheetView>
  </sheetViews>
  <sheetFormatPr defaultRowHeight="17" x14ac:dyDescent="0.45"/>
  <cols>
    <col min="1" max="1" width="10.4140625" bestFit="1" customWidth="1"/>
    <col min="2" max="2" width="9.5" customWidth="1"/>
    <col min="3" max="4" width="10.75" bestFit="1" customWidth="1"/>
    <col min="5" max="5" width="5.58203125" customWidth="1"/>
    <col min="9" max="9" width="9.08203125" bestFit="1" customWidth="1"/>
    <col min="11" max="11" width="2.58203125" customWidth="1"/>
    <col min="12" max="12" width="11.58203125" bestFit="1" customWidth="1"/>
  </cols>
  <sheetData>
    <row r="1" spans="1:12" x14ac:dyDescent="0.45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45">
      <c r="C2" s="8" t="s">
        <v>6</v>
      </c>
      <c r="D2" s="2">
        <v>45778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45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45">
      <c r="A4" s="6" t="s">
        <v>11</v>
      </c>
      <c r="B4" s="6" t="s">
        <v>12</v>
      </c>
      <c r="C4" s="7">
        <v>42818</v>
      </c>
      <c r="D4" s="6" t="str">
        <f>IF(YEAR($D$2)-YEAR(C4)&gt;=10,"★",IF(YEAR($D$2)-YEAR(C4)&gt;=5,"☆",""))</f>
        <v>☆</v>
      </c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45">
      <c r="A5" s="6" t="s">
        <v>13</v>
      </c>
      <c r="B5" s="6" t="s">
        <v>12</v>
      </c>
      <c r="C5" s="7">
        <v>44153</v>
      </c>
      <c r="D5" s="6" t="str">
        <f t="shared" ref="D5:D9" si="0">IF(YEAR($D$2)-YEAR(C5)&gt;=10,"★",IF(YEAR($D$2)-YEAR(C5)&gt;=5,"☆",""))</f>
        <v>☆</v>
      </c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 t="s">
        <v>227</v>
      </c>
    </row>
    <row r="6" spans="1:12" x14ac:dyDescent="0.45">
      <c r="A6" s="6" t="s">
        <v>14</v>
      </c>
      <c r="B6" s="6" t="s">
        <v>15</v>
      </c>
      <c r="C6" s="7">
        <v>40672</v>
      </c>
      <c r="D6" s="6" t="str">
        <f t="shared" si="0"/>
        <v>★</v>
      </c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 t="s">
        <v>278</v>
      </c>
    </row>
    <row r="7" spans="1:12" x14ac:dyDescent="0.45">
      <c r="A7" s="6" t="s">
        <v>16</v>
      </c>
      <c r="B7" s="6" t="s">
        <v>15</v>
      </c>
      <c r="C7" s="7">
        <v>41934</v>
      </c>
      <c r="D7" s="6" t="str">
        <f t="shared" si="0"/>
        <v>★</v>
      </c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45">
      <c r="A8" s="6" t="s">
        <v>17</v>
      </c>
      <c r="B8" s="6" t="s">
        <v>18</v>
      </c>
      <c r="C8" s="7">
        <v>43623</v>
      </c>
      <c r="D8" s="6" t="str">
        <f t="shared" si="0"/>
        <v>☆</v>
      </c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45">
      <c r="A9" s="6" t="s">
        <v>19</v>
      </c>
      <c r="B9" s="6" t="s">
        <v>18</v>
      </c>
      <c r="C9" s="7">
        <v>44442</v>
      </c>
      <c r="D9" s="6" t="str">
        <f t="shared" si="0"/>
        <v/>
      </c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>
        <f>ROUND(DAVERAGE($F$2:$J$9,5,$L$5:$L$6),-2)</f>
        <v>15700</v>
      </c>
    </row>
    <row r="11" spans="1:12" x14ac:dyDescent="0.45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 x14ac:dyDescent="0.45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45">
      <c r="A13" s="6" t="s">
        <v>217</v>
      </c>
      <c r="B13" s="13">
        <v>0.54722222222222217</v>
      </c>
      <c r="C13" s="13">
        <v>0.61388888888888882</v>
      </c>
      <c r="D13" s="6" t="str">
        <f>IF(MINUTE(C13-B13)&gt;30,HOUR(C13-B13)+1,HOUR(C13-B13))&amp;"시간"</f>
        <v>2시간</v>
      </c>
      <c r="F13" s="6" t="s">
        <v>43</v>
      </c>
      <c r="G13" s="6" t="s">
        <v>44</v>
      </c>
      <c r="H13" s="6">
        <v>45</v>
      </c>
      <c r="I13" s="10">
        <f>$H13*VLOOKUP(RIGHT($F13,1),$F$24:$H$28,3,FALSE)</f>
        <v>135000</v>
      </c>
    </row>
    <row r="14" spans="1:12" x14ac:dyDescent="0.45">
      <c r="A14" s="6" t="s">
        <v>218</v>
      </c>
      <c r="B14" s="13">
        <v>0.55694444444444446</v>
      </c>
      <c r="C14" s="13">
        <v>0.6743055555555556</v>
      </c>
      <c r="D14" s="6" t="str">
        <f t="shared" ref="D14:D20" si="1">IF(MINUTE(C14-B14)&gt;30,HOUR(C14-B14)+1,HOUR(C14-B14))&amp;"시간"</f>
        <v>3시간</v>
      </c>
      <c r="F14" s="6" t="s">
        <v>45</v>
      </c>
      <c r="G14" s="6" t="s">
        <v>46</v>
      </c>
      <c r="H14" s="6">
        <v>89</v>
      </c>
      <c r="I14" s="10">
        <f t="shared" ref="I14:I20" si="2">$H14*VLOOKUP(RIGHT($F14,1),$F$24:$H$28,3,FALSE)</f>
        <v>400500</v>
      </c>
    </row>
    <row r="15" spans="1:12" x14ac:dyDescent="0.45">
      <c r="A15" s="6" t="s">
        <v>219</v>
      </c>
      <c r="B15" s="13">
        <v>0.56666666666666665</v>
      </c>
      <c r="C15" s="13">
        <v>0.64513888888888882</v>
      </c>
      <c r="D15" s="6" t="str">
        <f t="shared" si="1"/>
        <v>2시간</v>
      </c>
      <c r="F15" s="6" t="s">
        <v>47</v>
      </c>
      <c r="G15" s="6" t="s">
        <v>48</v>
      </c>
      <c r="H15" s="6">
        <v>230</v>
      </c>
      <c r="I15" s="10">
        <f t="shared" si="2"/>
        <v>345000</v>
      </c>
    </row>
    <row r="16" spans="1:12" x14ac:dyDescent="0.45">
      <c r="A16" s="6" t="s">
        <v>220</v>
      </c>
      <c r="B16" s="13">
        <v>0.59097222222222223</v>
      </c>
      <c r="C16" s="13">
        <v>0.68125000000000002</v>
      </c>
      <c r="D16" s="6" t="str">
        <f t="shared" si="1"/>
        <v>2시간</v>
      </c>
      <c r="F16" s="6" t="s">
        <v>49</v>
      </c>
      <c r="G16" s="6" t="s">
        <v>50</v>
      </c>
      <c r="H16" s="6">
        <v>30</v>
      </c>
      <c r="I16" s="10">
        <f t="shared" si="2"/>
        <v>168000</v>
      </c>
    </row>
    <row r="17" spans="1:9" x14ac:dyDescent="0.45">
      <c r="A17" s="6" t="s">
        <v>221</v>
      </c>
      <c r="B17" s="13">
        <v>0.60625000000000007</v>
      </c>
      <c r="C17" s="13">
        <v>0.66527777777777775</v>
      </c>
      <c r="D17" s="6" t="str">
        <f t="shared" si="1"/>
        <v>1시간</v>
      </c>
      <c r="F17" s="6" t="s">
        <v>51</v>
      </c>
      <c r="G17" s="6" t="s">
        <v>44</v>
      </c>
      <c r="H17" s="6">
        <v>120</v>
      </c>
      <c r="I17" s="10">
        <f t="shared" si="2"/>
        <v>360000</v>
      </c>
    </row>
    <row r="18" spans="1:9" x14ac:dyDescent="0.45">
      <c r="A18" s="6" t="s">
        <v>222</v>
      </c>
      <c r="B18" s="13">
        <v>0.61527777777777781</v>
      </c>
      <c r="C18" s="13">
        <v>0.6694444444444444</v>
      </c>
      <c r="D18" s="6" t="str">
        <f t="shared" si="1"/>
        <v>1시간</v>
      </c>
      <c r="F18" s="6" t="s">
        <v>52</v>
      </c>
      <c r="G18" s="6" t="s">
        <v>53</v>
      </c>
      <c r="H18" s="6">
        <v>120</v>
      </c>
      <c r="I18" s="10">
        <f t="shared" si="2"/>
        <v>384000</v>
      </c>
    </row>
    <row r="19" spans="1:9" x14ac:dyDescent="0.45">
      <c r="A19" s="6" t="s">
        <v>223</v>
      </c>
      <c r="B19" s="13">
        <v>0.64097222222222217</v>
      </c>
      <c r="C19" s="13">
        <v>0.73819444444444438</v>
      </c>
      <c r="D19" s="6" t="str">
        <f t="shared" si="1"/>
        <v>2시간</v>
      </c>
      <c r="F19" s="6" t="s">
        <v>54</v>
      </c>
      <c r="G19" s="6" t="s">
        <v>46</v>
      </c>
      <c r="H19" s="6">
        <v>125</v>
      </c>
      <c r="I19" s="10">
        <f t="shared" si="2"/>
        <v>562500</v>
      </c>
    </row>
    <row r="20" spans="1:9" x14ac:dyDescent="0.45">
      <c r="A20" s="6" t="s">
        <v>224</v>
      </c>
      <c r="B20" s="13">
        <v>0.64513888888888882</v>
      </c>
      <c r="C20" s="13">
        <v>0.68541666666666667</v>
      </c>
      <c r="D20" s="6" t="str">
        <f t="shared" si="1"/>
        <v>1시간</v>
      </c>
      <c r="F20" s="6" t="s">
        <v>55</v>
      </c>
      <c r="G20" s="6" t="s">
        <v>48</v>
      </c>
      <c r="H20" s="6">
        <v>60</v>
      </c>
      <c r="I20" s="10">
        <f t="shared" si="2"/>
        <v>90000</v>
      </c>
    </row>
    <row r="22" spans="1:9" x14ac:dyDescent="0.45">
      <c r="A22" s="4" t="s">
        <v>56</v>
      </c>
      <c r="B22" s="5" t="s">
        <v>57</v>
      </c>
      <c r="F22" s="25" t="s">
        <v>71</v>
      </c>
      <c r="G22" s="25"/>
      <c r="H22" s="25"/>
    </row>
    <row r="23" spans="1:9" x14ac:dyDescent="0.45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45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45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45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45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45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45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45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45">
      <c r="A32" s="24" t="s">
        <v>70</v>
      </c>
      <c r="B32" s="24"/>
      <c r="C32" s="24"/>
      <c r="D32" s="11">
        <f>INT(SUMIF(A24:A30,"삼화페인트",D24:D30)/COUNTIF(A24:A30,"삼화페인트"))</f>
        <v>169583</v>
      </c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3"/>
  <sheetViews>
    <sheetView workbookViewId="0">
      <selection activeCell="A3" sqref="A3:F23"/>
    </sheetView>
  </sheetViews>
  <sheetFormatPr defaultRowHeight="17" outlineLevelRow="3" x14ac:dyDescent="0.45"/>
  <cols>
    <col min="4" max="4" width="13.08203125" customWidth="1"/>
  </cols>
  <sheetData>
    <row r="1" spans="1:6" ht="21" x14ac:dyDescent="0.45">
      <c r="A1" s="27" t="s">
        <v>117</v>
      </c>
      <c r="B1" s="27"/>
      <c r="C1" s="27"/>
      <c r="D1" s="27"/>
      <c r="E1" s="27"/>
      <c r="F1" s="27"/>
    </row>
    <row r="3" spans="1:6" x14ac:dyDescent="0.45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outlineLevel="3" x14ac:dyDescent="0.45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outlineLevel="3" x14ac:dyDescent="0.45">
      <c r="A5" s="6">
        <v>3114</v>
      </c>
      <c r="B5" s="6" t="s">
        <v>96</v>
      </c>
      <c r="C5" s="6" t="s">
        <v>94</v>
      </c>
      <c r="D5" s="6" t="s">
        <v>92</v>
      </c>
      <c r="E5" s="10">
        <v>62500</v>
      </c>
      <c r="F5" s="10">
        <v>65000</v>
      </c>
    </row>
    <row r="6" spans="1:6" outlineLevel="3" x14ac:dyDescent="0.45">
      <c r="A6" s="6">
        <v>3112</v>
      </c>
      <c r="B6" s="6" t="s">
        <v>126</v>
      </c>
      <c r="C6" s="6" t="s">
        <v>94</v>
      </c>
      <c r="D6" s="6" t="s">
        <v>92</v>
      </c>
      <c r="E6" s="10">
        <v>56800</v>
      </c>
      <c r="F6" s="10">
        <v>60000</v>
      </c>
    </row>
    <row r="7" spans="1:6" outlineLevel="3" x14ac:dyDescent="0.45">
      <c r="A7" s="6">
        <v>3113</v>
      </c>
      <c r="B7" s="6" t="s">
        <v>129</v>
      </c>
      <c r="C7" s="6" t="s">
        <v>94</v>
      </c>
      <c r="D7" s="6" t="s">
        <v>92</v>
      </c>
      <c r="E7" s="10">
        <v>46330</v>
      </c>
      <c r="F7" s="10">
        <v>55000</v>
      </c>
    </row>
    <row r="8" spans="1:6" outlineLevel="2" x14ac:dyDescent="0.45">
      <c r="A8" s="6"/>
      <c r="B8" s="6"/>
      <c r="C8" s="6"/>
      <c r="D8" s="15" t="s">
        <v>269</v>
      </c>
      <c r="E8" s="10">
        <f>SUBTOTAL(5,E4:E7)</f>
        <v>46200</v>
      </c>
      <c r="F8" s="10">
        <f>SUBTOTAL(5,F4:F7)</f>
        <v>45000</v>
      </c>
    </row>
    <row r="9" spans="1:6" outlineLevel="1" x14ac:dyDescent="0.45">
      <c r="A9" s="6"/>
      <c r="B9" s="6"/>
      <c r="C9" s="6"/>
      <c r="D9" s="15" t="s">
        <v>265</v>
      </c>
      <c r="E9" s="10">
        <f>SUBTOTAL(9,E4:E7)</f>
        <v>211830</v>
      </c>
      <c r="F9" s="10">
        <f>SUBTOTAL(9,F4:F7)</f>
        <v>225000</v>
      </c>
    </row>
    <row r="10" spans="1:6" outlineLevel="3" x14ac:dyDescent="0.45">
      <c r="A10" s="6">
        <v>3214</v>
      </c>
      <c r="B10" s="6" t="s">
        <v>121</v>
      </c>
      <c r="C10" s="6" t="s">
        <v>94</v>
      </c>
      <c r="D10" s="6" t="s">
        <v>122</v>
      </c>
      <c r="E10" s="10">
        <v>12500</v>
      </c>
      <c r="F10" s="10">
        <v>21000</v>
      </c>
    </row>
    <row r="11" spans="1:6" outlineLevel="3" x14ac:dyDescent="0.45">
      <c r="A11" s="6">
        <v>3211</v>
      </c>
      <c r="B11" s="6" t="s">
        <v>125</v>
      </c>
      <c r="C11" s="6" t="s">
        <v>89</v>
      </c>
      <c r="D11" s="6" t="s">
        <v>122</v>
      </c>
      <c r="E11" s="10">
        <v>45600</v>
      </c>
      <c r="F11" s="10">
        <v>43000</v>
      </c>
    </row>
    <row r="12" spans="1:6" outlineLevel="3" x14ac:dyDescent="0.45">
      <c r="A12" s="6">
        <v>3212</v>
      </c>
      <c r="B12" s="6" t="s">
        <v>127</v>
      </c>
      <c r="C12" s="6" t="s">
        <v>94</v>
      </c>
      <c r="D12" s="6" t="s">
        <v>122</v>
      </c>
      <c r="E12" s="10">
        <v>35200</v>
      </c>
      <c r="F12" s="10">
        <v>35000</v>
      </c>
    </row>
    <row r="13" spans="1:6" outlineLevel="3" x14ac:dyDescent="0.45">
      <c r="A13" s="6">
        <v>3213</v>
      </c>
      <c r="B13" s="6" t="s">
        <v>131</v>
      </c>
      <c r="C13" s="6" t="s">
        <v>94</v>
      </c>
      <c r="D13" s="6" t="s">
        <v>122</v>
      </c>
      <c r="E13" s="10">
        <v>64250</v>
      </c>
      <c r="F13" s="10">
        <v>56000</v>
      </c>
    </row>
    <row r="14" spans="1:6" outlineLevel="2" x14ac:dyDescent="0.45">
      <c r="A14" s="6"/>
      <c r="B14" s="6"/>
      <c r="C14" s="6"/>
      <c r="D14" s="15" t="s">
        <v>270</v>
      </c>
      <c r="E14" s="10">
        <f>SUBTOTAL(5,E10:E13)</f>
        <v>12500</v>
      </c>
      <c r="F14" s="10">
        <f>SUBTOTAL(5,F10:F13)</f>
        <v>21000</v>
      </c>
    </row>
    <row r="15" spans="1:6" outlineLevel="1" x14ac:dyDescent="0.45">
      <c r="A15" s="6"/>
      <c r="B15" s="6"/>
      <c r="C15" s="6"/>
      <c r="D15" s="15" t="s">
        <v>266</v>
      </c>
      <c r="E15" s="10">
        <f>SUBTOTAL(9,E10:E13)</f>
        <v>157550</v>
      </c>
      <c r="F15" s="10">
        <f>SUBTOTAL(9,F10:F13)</f>
        <v>155000</v>
      </c>
    </row>
    <row r="16" spans="1:6" outlineLevel="3" x14ac:dyDescent="0.45">
      <c r="A16" s="6">
        <v>3312</v>
      </c>
      <c r="B16" s="6" t="s">
        <v>123</v>
      </c>
      <c r="C16" s="6" t="s">
        <v>89</v>
      </c>
      <c r="D16" s="6" t="s">
        <v>124</v>
      </c>
      <c r="E16" s="10">
        <v>32560</v>
      </c>
      <c r="F16" s="10">
        <v>33000</v>
      </c>
    </row>
    <row r="17" spans="1:6" outlineLevel="3" x14ac:dyDescent="0.45">
      <c r="A17" s="6">
        <v>3311</v>
      </c>
      <c r="B17" s="6" t="s">
        <v>128</v>
      </c>
      <c r="C17" s="6" t="s">
        <v>89</v>
      </c>
      <c r="D17" s="6" t="s">
        <v>124</v>
      </c>
      <c r="E17" s="10">
        <v>58000</v>
      </c>
      <c r="F17" s="10">
        <v>60000</v>
      </c>
    </row>
    <row r="18" spans="1:6" outlineLevel="3" x14ac:dyDescent="0.45">
      <c r="A18" s="6">
        <v>3313</v>
      </c>
      <c r="B18" s="6" t="s">
        <v>130</v>
      </c>
      <c r="C18" s="6" t="s">
        <v>94</v>
      </c>
      <c r="D18" s="6" t="s">
        <v>124</v>
      </c>
      <c r="E18" s="10">
        <v>95620</v>
      </c>
      <c r="F18" s="10">
        <v>95480</v>
      </c>
    </row>
    <row r="19" spans="1:6" outlineLevel="3" x14ac:dyDescent="0.45">
      <c r="A19" s="6">
        <v>3314</v>
      </c>
      <c r="B19" s="6" t="s">
        <v>132</v>
      </c>
      <c r="C19" s="6" t="s">
        <v>94</v>
      </c>
      <c r="D19" s="6" t="s">
        <v>124</v>
      </c>
      <c r="E19" s="10">
        <v>32560</v>
      </c>
      <c r="F19" s="10">
        <v>32660</v>
      </c>
    </row>
    <row r="20" spans="1:6" outlineLevel="2" x14ac:dyDescent="0.45">
      <c r="A20" s="1"/>
      <c r="B20" s="1"/>
      <c r="C20" s="1"/>
      <c r="D20" s="17" t="s">
        <v>271</v>
      </c>
      <c r="E20" s="16">
        <f>SUBTOTAL(5,E16:E19)</f>
        <v>32560</v>
      </c>
      <c r="F20" s="16">
        <f>SUBTOTAL(5,F16:F19)</f>
        <v>32660</v>
      </c>
    </row>
    <row r="21" spans="1:6" outlineLevel="1" x14ac:dyDescent="0.45">
      <c r="A21" s="1"/>
      <c r="B21" s="1"/>
      <c r="C21" s="1"/>
      <c r="D21" s="17" t="s">
        <v>267</v>
      </c>
      <c r="E21" s="16">
        <f>SUBTOTAL(9,E16:E19)</f>
        <v>218740</v>
      </c>
      <c r="F21" s="16">
        <f>SUBTOTAL(9,F16:F19)</f>
        <v>221140</v>
      </c>
    </row>
    <row r="22" spans="1:6" x14ac:dyDescent="0.45">
      <c r="A22" s="1"/>
      <c r="B22" s="1"/>
      <c r="C22" s="1"/>
      <c r="D22" s="17" t="s">
        <v>272</v>
      </c>
      <c r="E22" s="16">
        <f>SUBTOTAL(5,E4:E19)</f>
        <v>12500</v>
      </c>
      <c r="F22" s="16">
        <f>SUBTOTAL(5,F4:F19)</f>
        <v>21000</v>
      </c>
    </row>
    <row r="23" spans="1:6" x14ac:dyDescent="0.45">
      <c r="A23" s="1"/>
      <c r="B23" s="1"/>
      <c r="C23" s="1"/>
      <c r="D23" s="17" t="s">
        <v>268</v>
      </c>
      <c r="E23" s="16">
        <f>SUBTOTAL(9,E4:E19)</f>
        <v>588120</v>
      </c>
      <c r="F23" s="16">
        <f>SUBTOTAL(9,F4:F19)</f>
        <v>601140</v>
      </c>
    </row>
  </sheetData>
  <sortState xmlns:xlrd2="http://schemas.microsoft.com/office/spreadsheetml/2017/richdata2" ref="A4:F19">
    <sortCondition ref="D4:D19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29"/>
  <sheetViews>
    <sheetView topLeftCell="A3" workbookViewId="0">
      <selection activeCell="B28" sqref="B28"/>
    </sheetView>
  </sheetViews>
  <sheetFormatPr defaultRowHeight="17" x14ac:dyDescent="0.45"/>
  <cols>
    <col min="1" max="1" width="18.9140625" bestFit="1" customWidth="1"/>
    <col min="2" max="2" width="14.25" bestFit="1" customWidth="1"/>
    <col min="3" max="7" width="9.6640625" bestFit="1" customWidth="1"/>
    <col min="8" max="8" width="12.5" bestFit="1" customWidth="1"/>
    <col min="9" max="9" width="14.5" bestFit="1" customWidth="1"/>
    <col min="10" max="10" width="17.1640625" bestFit="1" customWidth="1"/>
    <col min="11" max="11" width="19.1640625" bestFit="1" customWidth="1"/>
  </cols>
  <sheetData>
    <row r="1" spans="1:8" ht="21" x14ac:dyDescent="0.45">
      <c r="A1" s="27" t="s">
        <v>133</v>
      </c>
      <c r="B1" s="27"/>
      <c r="C1" s="27"/>
      <c r="D1" s="27"/>
      <c r="E1" s="27"/>
      <c r="F1" s="27"/>
      <c r="G1" s="27"/>
      <c r="H1" s="27"/>
    </row>
    <row r="2" spans="1:8" x14ac:dyDescent="0.45">
      <c r="H2" s="8" t="s">
        <v>134</v>
      </c>
    </row>
    <row r="3" spans="1:8" x14ac:dyDescent="0.45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 x14ac:dyDescent="0.45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45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45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45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45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45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45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45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45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45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45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45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  <row r="17" spans="1:7" x14ac:dyDescent="0.45">
      <c r="A17" s="18" t="s">
        <v>22</v>
      </c>
      <c r="B17" t="s">
        <v>273</v>
      </c>
    </row>
    <row r="19" spans="1:7" x14ac:dyDescent="0.45">
      <c r="C19" s="18" t="s">
        <v>135</v>
      </c>
    </row>
    <row r="20" spans="1:7" x14ac:dyDescent="0.45">
      <c r="A20" s="18" t="s">
        <v>80</v>
      </c>
      <c r="B20" s="18" t="s">
        <v>276</v>
      </c>
      <c r="C20" t="s">
        <v>109</v>
      </c>
      <c r="D20" t="s">
        <v>89</v>
      </c>
      <c r="E20" t="s">
        <v>107</v>
      </c>
      <c r="F20" t="s">
        <v>94</v>
      </c>
      <c r="G20" t="s">
        <v>268</v>
      </c>
    </row>
    <row r="21" spans="1:7" x14ac:dyDescent="0.45">
      <c r="A21" t="s">
        <v>18</v>
      </c>
      <c r="C21" s="19"/>
      <c r="D21" s="19"/>
      <c r="E21" s="19"/>
      <c r="F21" s="19"/>
      <c r="G21" s="19"/>
    </row>
    <row r="22" spans="1:7" x14ac:dyDescent="0.45">
      <c r="B22" t="s">
        <v>274</v>
      </c>
      <c r="C22" s="19">
        <v>3800000</v>
      </c>
      <c r="D22" s="19">
        <v>3200000</v>
      </c>
      <c r="E22" s="19">
        <v>4650000</v>
      </c>
      <c r="F22" s="19">
        <v>2650000</v>
      </c>
      <c r="G22" s="19">
        <v>3575000</v>
      </c>
    </row>
    <row r="23" spans="1:7" x14ac:dyDescent="0.45">
      <c r="B23" t="s">
        <v>275</v>
      </c>
      <c r="C23" s="19">
        <v>4750000</v>
      </c>
      <c r="D23" s="19">
        <v>3840000</v>
      </c>
      <c r="E23" s="19">
        <v>6045000</v>
      </c>
      <c r="F23" s="19">
        <v>3100500</v>
      </c>
      <c r="G23" s="19">
        <v>3100500</v>
      </c>
    </row>
    <row r="24" spans="1:7" x14ac:dyDescent="0.45">
      <c r="A24" t="s">
        <v>144</v>
      </c>
      <c r="C24" s="19"/>
      <c r="D24" s="19"/>
      <c r="E24" s="19"/>
      <c r="F24" s="19"/>
      <c r="G24" s="19"/>
    </row>
    <row r="25" spans="1:7" x14ac:dyDescent="0.45">
      <c r="B25" t="s">
        <v>274</v>
      </c>
      <c r="C25" s="19">
        <v>3800000</v>
      </c>
      <c r="D25" s="19">
        <v>3200000</v>
      </c>
      <c r="E25" s="19">
        <v>4650000</v>
      </c>
      <c r="F25" s="19">
        <v>2650000</v>
      </c>
      <c r="G25" s="19">
        <v>3575000</v>
      </c>
    </row>
    <row r="26" spans="1:7" x14ac:dyDescent="0.45">
      <c r="B26" t="s">
        <v>275</v>
      </c>
      <c r="C26" s="19">
        <v>4750000</v>
      </c>
      <c r="D26" s="19">
        <v>3840000</v>
      </c>
      <c r="E26" s="19">
        <v>6045000</v>
      </c>
      <c r="F26" s="19">
        <v>3100500</v>
      </c>
      <c r="G26" s="19">
        <v>3100500</v>
      </c>
    </row>
    <row r="27" spans="1:7" x14ac:dyDescent="0.45">
      <c r="A27" t="s">
        <v>141</v>
      </c>
      <c r="C27" s="19"/>
      <c r="D27" s="19"/>
      <c r="E27" s="19"/>
      <c r="F27" s="19"/>
      <c r="G27" s="19"/>
    </row>
    <row r="28" spans="1:7" x14ac:dyDescent="0.45">
      <c r="B28" t="s">
        <v>274</v>
      </c>
      <c r="C28" s="19">
        <v>3800000</v>
      </c>
      <c r="D28" s="19">
        <v>3200000</v>
      </c>
      <c r="E28" s="19">
        <v>4650000</v>
      </c>
      <c r="F28" s="19">
        <v>2650000</v>
      </c>
      <c r="G28" s="19">
        <v>3575000</v>
      </c>
    </row>
    <row r="29" spans="1:7" x14ac:dyDescent="0.45">
      <c r="B29" t="s">
        <v>275</v>
      </c>
      <c r="C29" s="19">
        <v>4750000</v>
      </c>
      <c r="D29" s="19">
        <v>3840000</v>
      </c>
      <c r="E29" s="19">
        <v>6045000</v>
      </c>
      <c r="F29" s="19">
        <v>3100500</v>
      </c>
      <c r="G29" s="19">
        <v>3100500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activeCell="J9" sqref="J9"/>
    </sheetView>
  </sheetViews>
  <sheetFormatPr defaultRowHeight="17" x14ac:dyDescent="0.45"/>
  <cols>
    <col min="2" max="2" width="11" bestFit="1" customWidth="1"/>
    <col min="3" max="3" width="9.25" bestFit="1" customWidth="1"/>
    <col min="7" max="7" width="9.08203125" customWidth="1"/>
  </cols>
  <sheetData>
    <row r="1" spans="1:7" ht="21" x14ac:dyDescent="0.45">
      <c r="A1" s="27" t="s">
        <v>153</v>
      </c>
      <c r="B1" s="27"/>
      <c r="C1" s="27"/>
      <c r="D1" s="27"/>
      <c r="E1" s="27"/>
      <c r="F1" s="27"/>
      <c r="G1" s="27"/>
    </row>
    <row r="3" spans="1:7" x14ac:dyDescent="0.45">
      <c r="A3" s="20" t="s">
        <v>154</v>
      </c>
      <c r="B3" s="21" t="s">
        <v>40</v>
      </c>
      <c r="C3" s="21" t="s">
        <v>155</v>
      </c>
      <c r="D3" s="21" t="s">
        <v>156</v>
      </c>
      <c r="E3" s="21" t="s">
        <v>60</v>
      </c>
      <c r="F3" s="21" t="s">
        <v>157</v>
      </c>
      <c r="G3" s="21" t="s">
        <v>42</v>
      </c>
    </row>
    <row r="4" spans="1:7" x14ac:dyDescent="0.45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>
        <f>$E4*$F4</f>
        <v>300000</v>
      </c>
    </row>
    <row r="5" spans="1:7" x14ac:dyDescent="0.45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>
        <f t="shared" ref="G5:G13" si="0">$E5*$F5</f>
        <v>750000</v>
      </c>
    </row>
    <row r="6" spans="1:7" x14ac:dyDescent="0.45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>
        <f t="shared" si="0"/>
        <v>50000</v>
      </c>
    </row>
    <row r="7" spans="1:7" x14ac:dyDescent="0.45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>
        <f t="shared" si="0"/>
        <v>750000</v>
      </c>
    </row>
    <row r="8" spans="1:7" x14ac:dyDescent="0.45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>
        <f t="shared" si="0"/>
        <v>50000</v>
      </c>
    </row>
    <row r="9" spans="1:7" x14ac:dyDescent="0.45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>
        <f t="shared" si="0"/>
        <v>600000</v>
      </c>
    </row>
    <row r="10" spans="1:7" x14ac:dyDescent="0.45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>
        <f t="shared" si="0"/>
        <v>60000</v>
      </c>
    </row>
    <row r="11" spans="1:7" x14ac:dyDescent="0.45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>
        <f t="shared" si="0"/>
        <v>400000</v>
      </c>
    </row>
    <row r="12" spans="1:7" x14ac:dyDescent="0.45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>
        <f t="shared" si="0"/>
        <v>30000</v>
      </c>
    </row>
    <row r="13" spans="1:7" x14ac:dyDescent="0.45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>
        <f t="shared" si="0"/>
        <v>20000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1</xdr:col>
                    <xdr:colOff>38100</xdr:colOff>
                    <xdr:row>14</xdr:row>
                    <xdr:rowOff>38100</xdr:rowOff>
                  </from>
                  <to>
                    <xdr:col>3</xdr:col>
                    <xdr:colOff>635000</xdr:colOff>
                    <xdr:row>15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workbookViewId="0">
      <selection activeCell="K16" sqref="K16"/>
    </sheetView>
  </sheetViews>
  <sheetFormatPr defaultRowHeight="17" x14ac:dyDescent="0.45"/>
  <sheetData>
    <row r="1" spans="1:7" ht="21" x14ac:dyDescent="0.45">
      <c r="A1" s="27" t="s">
        <v>188</v>
      </c>
      <c r="B1" s="27"/>
      <c r="C1" s="27"/>
      <c r="D1" s="27"/>
      <c r="E1" s="27"/>
      <c r="F1" s="27"/>
      <c r="G1" s="27"/>
    </row>
    <row r="3" spans="1:7" x14ac:dyDescent="0.45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 x14ac:dyDescent="0.45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45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45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45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45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45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45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현민 유</cp:lastModifiedBy>
  <dcterms:created xsi:type="dcterms:W3CDTF">2023-04-27T08:01:32Z</dcterms:created>
  <dcterms:modified xsi:type="dcterms:W3CDTF">2026-06-06T15:19:05Z</dcterms:modified>
</cp:coreProperties>
</file>