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7E1C190-8D91-4A8E-9B39-F3BA66A3282B}" xr6:coauthVersionLast="47" xr6:coauthVersionMax="47" xr10:uidLastSave="{00000000-0000-0000-0000-000000000000}"/>
  <bookViews>
    <workbookView xWindow="-120" yWindow="-120" windowWidth="29040" windowHeight="15840" tabRatio="749" activeTab="3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11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4" l="1"/>
  <c r="D13" i="4"/>
  <c r="D14" i="4"/>
  <c r="D15" i="4"/>
  <c r="D16" i="4"/>
  <c r="D17" i="4"/>
  <c r="D18" i="4"/>
  <c r="D19" i="4"/>
  <c r="D32" i="4"/>
  <c r="I14" i="4"/>
  <c r="I15" i="4"/>
  <c r="I16" i="4"/>
  <c r="I17" i="4"/>
  <c r="I18" i="4"/>
  <c r="I19" i="4"/>
  <c r="I20" i="4"/>
  <c r="I13" i="4"/>
  <c r="L9" i="4"/>
  <c r="D5" i="4"/>
  <c r="D6" i="4"/>
  <c r="D7" i="4"/>
  <c r="D8" i="4"/>
  <c r="D9" i="4"/>
  <c r="D4" i="4"/>
  <c r="G5" i="7"/>
  <c r="G6" i="7"/>
  <c r="G7" i="7"/>
  <c r="G8" i="7"/>
  <c r="G9" i="7"/>
  <c r="G10" i="7"/>
  <c r="G11" i="7"/>
  <c r="G12" i="7"/>
  <c r="G13" i="7"/>
  <c r="G4" i="7"/>
  <c r="F20" i="5"/>
  <c r="E20" i="5"/>
  <c r="F14" i="5"/>
  <c r="E14" i="5"/>
  <c r="F8" i="5"/>
  <c r="F22" i="5" s="1"/>
  <c r="E8" i="5"/>
  <c r="E22" i="5" s="1"/>
  <c r="F21" i="5"/>
  <c r="E21" i="5"/>
  <c r="F15" i="5"/>
  <c r="E15" i="5"/>
  <c r="F9" i="5"/>
  <c r="F23" i="5" s="1"/>
  <c r="E9" i="5"/>
  <c r="E23" i="5" s="1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G5" i="6" l="1"/>
  <c r="G6" i="6"/>
  <c r="G7" i="6"/>
  <c r="G8" i="6"/>
  <c r="G9" i="6"/>
  <c r="G10" i="6"/>
  <c r="G11" i="6"/>
  <c r="G12" i="6"/>
  <c r="G13" i="6"/>
  <c r="G14" i="6"/>
  <c r="G15" i="6"/>
  <c r="G4" i="6"/>
  <c r="F5" i="3"/>
  <c r="G5" i="3"/>
  <c r="F6" i="3"/>
  <c r="H6" i="3" s="1"/>
  <c r="G6" i="3"/>
  <c r="F7" i="3"/>
  <c r="H7" i="3" s="1"/>
  <c r="G7" i="3"/>
  <c r="F8" i="3"/>
  <c r="G8" i="3"/>
  <c r="F9" i="3"/>
  <c r="G9" i="3"/>
  <c r="H9" i="3" s="1"/>
  <c r="F10" i="3"/>
  <c r="G10" i="3"/>
  <c r="F11" i="3"/>
  <c r="G11" i="3"/>
  <c r="F12" i="3"/>
  <c r="G12" i="3"/>
  <c r="H12" i="3"/>
  <c r="F13" i="3"/>
  <c r="G13" i="3"/>
  <c r="H13" i="3" s="1"/>
  <c r="H4" i="3"/>
  <c r="G4" i="3"/>
  <c r="F4" i="3"/>
  <c r="H5" i="3" l="1"/>
  <c r="H8" i="3"/>
  <c r="H11" i="3"/>
  <c r="H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3" authorId="0" shapeId="0" xr:uid="{52DEF691-96FB-4E76-A02E-0C2177FFC752}">
      <text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</text>
    </comment>
  </commentList>
</comments>
</file>

<file path=xl/sharedStrings.xml><?xml version="1.0" encoding="utf-8"?>
<sst xmlns="http://schemas.openxmlformats.org/spreadsheetml/2006/main" count="434" uniqueCount="265">
  <si>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</si>
  <si>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</si>
  <si>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</si>
  <si>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</si>
  <si>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</si>
  <si>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</si>
  <si>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</si>
  <si>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</si>
  <si>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</si>
  <si>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</si>
  <si>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</si>
  <si>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</si>
  <si>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</si>
  <si>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</si>
  <si>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</si>
  <si>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</si>
  <si>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</si>
  <si>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</si>
  <si>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</si>
  <si>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</si>
  <si>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</si>
  <si>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</si>
  <si>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</si>
  <si>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</si>
  <si>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</si>
  <si>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</si>
  <si>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</si>
  <si>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</si>
  <si>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</si>
  <si>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</si>
  <si>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</si>
  <si>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</si>
  <si>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</si>
  <si>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</si>
  <si>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</si>
  <si>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</si>
  <si>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</si>
  <si>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</si>
  <si>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</si>
  <si>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</si>
  <si>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</si>
  <si>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</si>
  <si>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</si>
  <si>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</si>
  <si>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</si>
  <si>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</si>
  <si>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</si>
  <si>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</si>
  <si>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</si>
  <si>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</si>
  <si>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</si>
  <si>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</si>
  <si>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</si>
  <si>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</si>
  <si>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</si>
  <si>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</si>
  <si>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</si>
  <si>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</si>
  <si>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</si>
  <si>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</si>
  <si>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</si>
  <si>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</si>
  <si>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</si>
  <si>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</si>
  <si>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</si>
  <si>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</si>
  <si>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</si>
  <si>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</si>
  <si>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</si>
  <si>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</si>
  <si>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</si>
  <si>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</si>
  <si>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</si>
  <si>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</si>
  <si>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</si>
  <si>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</si>
  <si>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</si>
  <si>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</si>
  <si>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</si>
  <si>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</si>
  <si>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</si>
  <si>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</si>
  <si>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</si>
  <si>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</si>
  <si>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</si>
  <si>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</si>
  <si>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</si>
  <si>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</si>
  <si>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</si>
  <si>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</si>
  <si>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</si>
  <si>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</si>
  <si>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</si>
  <si>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</si>
  <si>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</si>
  <si>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</si>
  <si>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</si>
  <si>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</si>
  <si>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</si>
  <si>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</si>
  <si>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</si>
  <si>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</si>
  <si>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</si>
  <si>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</si>
  <si>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</si>
  <si>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</si>
  <si>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</si>
  <si>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</si>
  <si>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</si>
  <si>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</si>
  <si>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</si>
  <si>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</si>
  <si>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</si>
  <si>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</si>
  <si>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</si>
  <si>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</si>
  <si>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</si>
  <si>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</si>
  <si>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</si>
  <si>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</si>
  <si>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</si>
  <si>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</si>
  <si>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</si>
  <si>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</si>
  <si>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</si>
  <si>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</si>
  <si>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</si>
  <si>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</si>
  <si>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</si>
  <si>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</si>
  <si>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</si>
  <si>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</si>
  <si>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</si>
  <si>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</si>
  <si>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</si>
  <si>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</si>
  <si>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</si>
  <si>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</si>
  <si>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</si>
  <si>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</si>
  <si>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</si>
  <si>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</si>
  <si>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</si>
  <si>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</si>
  <si>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</si>
  <si>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</si>
  <si>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</si>
  <si>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</si>
  <si>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</si>
  <si>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</si>
  <si>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</si>
  <si>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</si>
  <si>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</si>
  <si>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</si>
  <si>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</si>
  <si>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</si>
  <si>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</si>
  <si>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</si>
  <si>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</si>
  <si>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</si>
  <si>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</si>
  <si>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</si>
  <si>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</si>
  <si>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</si>
  <si>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</si>
  <si>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</si>
  <si>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</si>
  <si>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</si>
  <si>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</si>
  <si>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</si>
  <si>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</si>
  <si>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</si>
  <si>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</si>
  <si>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</si>
  <si>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</si>
  <si>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</si>
  <si>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</si>
  <si>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</si>
  <si>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</si>
  <si>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</si>
  <si>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</si>
  <si>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</si>
  <si>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</si>
  <si>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</si>
  <si>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</si>
  <si>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</si>
  <si>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</si>
  <si>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</si>
  <si>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</si>
  <si>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</si>
  <si>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</si>
  <si>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</si>
  <si>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</si>
  <si>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</si>
  <si>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</si>
  <si>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</si>
  <si>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</si>
  <si>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</si>
  <si>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</si>
  <si>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</si>
  <si>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</si>
  <si>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</si>
  <si>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</si>
  <si>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</si>
  <si>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</si>
  <si>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</si>
  <si>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</si>
  <si>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</si>
  <si>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</si>
  <si>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</si>
  <si>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</si>
  <si>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</si>
  <si>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</si>
  <si>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</si>
  <si>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</si>
  <si>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</si>
  <si>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</si>
  <si>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</si>
  <si>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</si>
  <si>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</si>
  <si>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</si>
  <si>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</si>
  <si>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</si>
  <si>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</si>
  <si>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</si>
  <si>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</si>
  <si>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</si>
  <si>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</si>
  <si>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</si>
  <si>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</si>
  <si>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</si>
  <si>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</si>
  <si>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</si>
  <si>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</si>
  <si>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</si>
  <si>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</si>
  <si>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</si>
  <si>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</si>
  <si>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</si>
  <si>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</si>
  <si>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</si>
  <si>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</si>
  <si>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</si>
  <si>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</si>
  <si>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</si>
  <si>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★인사명부★</t>
    <phoneticPr fontId="1" type="noConversion"/>
  </si>
  <si>
    <t>퇴직금</t>
    <phoneticPr fontId="1" type="noConversion"/>
  </si>
  <si>
    <t>&gt;=50000</t>
    <phoneticPr fontId="1" type="noConversion"/>
  </si>
  <si>
    <t>&lt;=80000</t>
    <phoneticPr fontId="1" type="noConversion"/>
  </si>
  <si>
    <t>&gt;=10000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</si>
  <si>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</si>
  <si>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</si>
  <si>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</si>
  <si>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</si>
  <si>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</si>
  <si>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</si>
  <si>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</si>
  <si>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</si>
  <si>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</si>
  <si>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전체 평균 : 기본급</t>
  </si>
  <si>
    <t>평균 : 기본급</t>
  </si>
  <si>
    <t>전체 최소 : 총급여액</t>
  </si>
  <si>
    <t>최소 : 총급여액</t>
  </si>
  <si>
    <t>값</t>
  </si>
  <si>
    <t>관리부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</si>
</sst>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7" formatCode="m\/d\(aaa\)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18"/>
      <color theme="1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20-4577-890B-013705B83F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20-4577-890B-013705B83F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20-4577-890B-013705B83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14</xdr:row>
          <xdr:rowOff>9525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14</xdr:row>
      <xdr:rowOff>0</xdr:rowOff>
    </xdr:from>
    <xdr:to>
      <xdr:col>7</xdr:col>
      <xdr:colOff>0</xdr:colOff>
      <xdr:row>16</xdr:row>
      <xdr:rowOff>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576AE7BF-00A4-CDF7-4095-135839368443}"/>
            </a:ext>
          </a:extLst>
        </xdr:cNvPr>
        <xdr:cNvSpPr/>
      </xdr:nvSpPr>
      <xdr:spPr>
        <a:xfrm>
          <a:off x="2914650" y="2981325"/>
          <a:ext cx="206692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78.433935995374" createdVersion="8" refreshedVersion="8" minRefreshableVersion="3" recordCount="12" xr:uid="{351A4DFE-6D63-4A63-B904-48D685EA9E22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64CB94-892B-4378-B487-61C400036B28}" name="피벗 테이블2" cacheId="1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K24" firstHeaderRow="1" firstDataRow="3" firstDataCol="1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1">
    <field x="1"/>
  </rowFields>
  <rowItems count="3">
    <i>
      <x/>
    </i>
    <i>
      <x v="1"/>
    </i>
    <i>
      <x v="2"/>
    </i>
  </rowItems>
  <colFields count="2">
    <field x="2"/>
    <field x="-2"/>
  </colFields>
  <colItems count="1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 t="grand">
      <x/>
    </i>
    <i t="grand" i="1">
      <x/>
    </i>
  </colItems>
  <pageFields count="1">
    <pageField fld="0" hier="-1"/>
  </pageFields>
  <dataFields count="2">
    <dataField name="평균 : 기본급" fld="4" subtotal="average" baseField="1" baseItem="0" numFmtId="178"/>
    <dataField name="최소 : 총급여액" fld="7" subtotal="min" baseField="1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/>
  </sheetViews>
  <sheetFormatPr defaultRowHeight="16.5" x14ac:dyDescent="0.3"/>
  <cols>
    <col min="1" max="1" width="10.75" bestFit="1" customWidth="1"/>
    <col min="4" max="4" width="9" bestFit="1" customWidth="1"/>
  </cols>
  <sheetData>
    <row r="1" spans="1:6" x14ac:dyDescent="0.3">
      <c r="A1" t="s">
        <v>2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2"/>
      <c r="B4" s="1"/>
      <c r="C4" s="3"/>
      <c r="D4" s="1"/>
      <c r="E4" s="1"/>
      <c r="F4" s="1"/>
    </row>
    <row r="5" spans="1:6" x14ac:dyDescent="0.3">
      <c r="A5" s="2"/>
      <c r="B5" s="1"/>
      <c r="C5" s="3"/>
      <c r="D5" s="1"/>
      <c r="E5" s="1"/>
      <c r="F5" s="1"/>
    </row>
    <row r="6" spans="1:6" x14ac:dyDescent="0.3">
      <c r="A6" s="2"/>
      <c r="B6" s="1"/>
      <c r="C6" s="3"/>
      <c r="D6" s="1"/>
      <c r="E6" s="1"/>
      <c r="F6" s="1"/>
    </row>
    <row r="7" spans="1:6" x14ac:dyDescent="0.3">
      <c r="A7" s="2"/>
      <c r="B7" s="1"/>
      <c r="C7" s="3"/>
      <c r="D7" s="1"/>
      <c r="E7" s="1"/>
      <c r="F7" s="1"/>
    </row>
    <row r="8" spans="1:6" x14ac:dyDescent="0.3">
      <c r="A8" s="2"/>
      <c r="B8" s="1"/>
      <c r="C8" s="3"/>
      <c r="D8" s="1"/>
      <c r="E8" s="1"/>
      <c r="F8" s="1"/>
    </row>
    <row r="9" spans="1:6" x14ac:dyDescent="0.3">
      <c r="A9" s="2"/>
      <c r="B9" s="1"/>
      <c r="C9" s="3"/>
      <c r="D9" s="1"/>
      <c r="E9" s="1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activeCell="H5" sqref="H5"/>
    </sheetView>
  </sheetViews>
  <sheetFormatPr defaultRowHeight="16.5" x14ac:dyDescent="0.3"/>
  <cols>
    <col min="1" max="1" width="10.75" bestFit="1" customWidth="1"/>
    <col min="6" max="6" width="10.75" bestFit="1" customWidth="1"/>
  </cols>
  <sheetData>
    <row r="1" spans="1:6" ht="29.25" x14ac:dyDescent="0.3">
      <c r="A1" s="17" t="s">
        <v>245</v>
      </c>
      <c r="B1" s="17"/>
      <c r="C1" s="17"/>
      <c r="D1" s="17"/>
      <c r="E1" s="17"/>
      <c r="F1" s="17"/>
    </row>
    <row r="2" spans="1:6" ht="20.100000000000001" customHeight="1" x14ac:dyDescent="0.3">
      <c r="E2" s="1" t="s">
        <v>243</v>
      </c>
      <c r="F2" s="18">
        <v>45528</v>
      </c>
    </row>
    <row r="3" spans="1:6" x14ac:dyDescent="0.3">
      <c r="A3" s="19" t="s">
        <v>225</v>
      </c>
      <c r="B3" s="19" t="s">
        <v>226</v>
      </c>
      <c r="C3" s="19" t="s">
        <v>227</v>
      </c>
      <c r="D3" s="19" t="s">
        <v>228</v>
      </c>
      <c r="E3" s="19" t="s">
        <v>81</v>
      </c>
      <c r="F3" s="19" t="s">
        <v>82</v>
      </c>
    </row>
    <row r="4" spans="1:6" x14ac:dyDescent="0.3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 x14ac:dyDescent="0.3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 x14ac:dyDescent="0.3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 x14ac:dyDescent="0.3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 x14ac:dyDescent="0.3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 x14ac:dyDescent="0.3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 x14ac:dyDescent="0.3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 x14ac:dyDescent="0.3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 x14ac:dyDescent="0.3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 x14ac:dyDescent="0.3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 x14ac:dyDescent="0.3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 x14ac:dyDescent="0.3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 x14ac:dyDescent="0.3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workbookViewId="0">
      <selection activeCell="F27" sqref="F27"/>
    </sheetView>
  </sheetViews>
  <sheetFormatPr defaultRowHeight="16.5" x14ac:dyDescent="0.3"/>
  <cols>
    <col min="2" max="2" width="10.375" bestFit="1" customWidth="1"/>
  </cols>
  <sheetData>
    <row r="1" spans="1:8" ht="20.25" x14ac:dyDescent="0.3">
      <c r="A1" s="14" t="s">
        <v>100</v>
      </c>
      <c r="B1" s="14"/>
      <c r="C1" s="14"/>
      <c r="D1" s="14"/>
      <c r="E1" s="14"/>
      <c r="F1" s="14"/>
      <c r="G1" s="14"/>
      <c r="H1" s="14"/>
    </row>
    <row r="2" spans="1:8" x14ac:dyDescent="0.3">
      <c r="H2" s="8" t="s">
        <v>101</v>
      </c>
    </row>
    <row r="3" spans="1:8" x14ac:dyDescent="0.3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 x14ac:dyDescent="0.3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3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3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3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3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3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3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3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3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3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3">
      <c r="A16" s="20" t="s">
        <v>246</v>
      </c>
      <c r="B16" s="20" t="s">
        <v>246</v>
      </c>
      <c r="C16" s="20" t="s">
        <v>240</v>
      </c>
    </row>
    <row r="17" spans="1:8" x14ac:dyDescent="0.3">
      <c r="A17" s="20" t="s">
        <v>247</v>
      </c>
      <c r="B17" s="20" t="s">
        <v>248</v>
      </c>
      <c r="C17" s="20" t="s">
        <v>249</v>
      </c>
    </row>
    <row r="20" spans="1:8" x14ac:dyDescent="0.3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 x14ac:dyDescent="0.3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 x14ac:dyDescent="0.3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 x14ac:dyDescent="0.3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tabSelected="1" topLeftCell="A4" workbookViewId="0">
      <selection activeCell="D20" sqref="D20"/>
    </sheetView>
  </sheetViews>
  <sheetFormatPr defaultRowHeight="16.5" x14ac:dyDescent="0.3"/>
  <cols>
    <col min="1" max="1" width="10.375" bestFit="1" customWidth="1"/>
    <col min="2" max="2" width="9.5" customWidth="1"/>
    <col min="3" max="4" width="10.75" bestFit="1" customWidth="1"/>
    <col min="5" max="5" width="5.625" customWidth="1"/>
    <col min="9" max="9" width="9.375" bestFit="1" customWidth="1"/>
    <col min="11" max="11" width="2.625" customWidth="1"/>
    <col min="12" max="12" width="11.625" bestFit="1" customWidth="1"/>
  </cols>
  <sheetData>
    <row r="1" spans="1:12" x14ac:dyDescent="0.3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3">
      <c r="C2" s="8" t="s">
        <v>6</v>
      </c>
      <c r="D2" s="2">
        <v>45413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3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3">
      <c r="A4" s="6" t="s">
        <v>11</v>
      </c>
      <c r="B4" s="6" t="s">
        <v>12</v>
      </c>
      <c r="C4" s="7">
        <v>42453</v>
      </c>
      <c r="D4" s="6" t="str">
        <f>IF(YEAR($D$2)-YEAR(C4)&gt;=10,"★",IF(YEAR($D$2)-YEAR(C4)&gt;=5,"☆",""))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3">
      <c r="A5" s="6" t="s">
        <v>13</v>
      </c>
      <c r="B5" s="6" t="s">
        <v>12</v>
      </c>
      <c r="C5" s="7">
        <v>43787</v>
      </c>
      <c r="D5" s="6" t="str">
        <f t="shared" ref="D5:D9" si="0">IF(YEAR($D$2)-YEAR(C5)&gt;=10,"★",IF(YEAR($D$2)-YEAR(C5)&gt;=5,"☆",""))</f>
        <v>☆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227</v>
      </c>
    </row>
    <row r="6" spans="1:12" x14ac:dyDescent="0.3">
      <c r="A6" s="6" t="s">
        <v>14</v>
      </c>
      <c r="B6" s="6" t="s">
        <v>15</v>
      </c>
      <c r="C6" s="7">
        <v>40307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264</v>
      </c>
    </row>
    <row r="7" spans="1:12" x14ac:dyDescent="0.3">
      <c r="A7" s="6" t="s">
        <v>16</v>
      </c>
      <c r="B7" s="6" t="s">
        <v>15</v>
      </c>
      <c r="C7" s="7">
        <v>41569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3">
      <c r="A8" s="6" t="s">
        <v>17</v>
      </c>
      <c r="B8" s="6" t="s">
        <v>18</v>
      </c>
      <c r="C8" s="7">
        <v>43258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3">
      <c r="A9" s="6" t="s">
        <v>19</v>
      </c>
      <c r="B9" s="6" t="s">
        <v>18</v>
      </c>
      <c r="C9" s="7">
        <v>44077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ROUND(DAVERAGE(F2:J9,5,L5:L6),-2)</f>
        <v>15700</v>
      </c>
    </row>
    <row r="11" spans="1:12" x14ac:dyDescent="0.3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 x14ac:dyDescent="0.3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3">
      <c r="A13" s="6" t="s">
        <v>217</v>
      </c>
      <c r="B13" s="13">
        <v>0.54722222222222217</v>
      </c>
      <c r="C13" s="13">
        <v>0.61388888888888882</v>
      </c>
      <c r="D13" s="13">
        <f t="shared" ref="D13:D19" si="1">IF(MINUTE(C13-B13)&gt;30,HOUR(C13-B13)+1,C13-B13&amp;"시간")</f>
        <v>2</v>
      </c>
      <c r="F13" s="6" t="s">
        <v>43</v>
      </c>
      <c r="G13" s="6" t="s">
        <v>44</v>
      </c>
      <c r="H13" s="6">
        <v>45</v>
      </c>
      <c r="I13" s="10">
        <f>H13*VLOOKUP(RIGHT(F13,1),$F$24:$H$28,3,FALSE)</f>
        <v>135000</v>
      </c>
    </row>
    <row r="14" spans="1:12" x14ac:dyDescent="0.3">
      <c r="A14" s="6" t="s">
        <v>218</v>
      </c>
      <c r="B14" s="13">
        <v>0.55694444444444446</v>
      </c>
      <c r="C14" s="13">
        <v>0.6743055555555556</v>
      </c>
      <c r="D14" s="13">
        <f t="shared" si="1"/>
        <v>3</v>
      </c>
      <c r="F14" s="6" t="s">
        <v>45</v>
      </c>
      <c r="G14" s="6" t="s">
        <v>46</v>
      </c>
      <c r="H14" s="6">
        <v>89</v>
      </c>
      <c r="I14" s="10">
        <f t="shared" ref="I14:I20" si="2">H14*VLOOKUP(RIGHT(F14,1),$F$24:$H$28,3,FALSE)</f>
        <v>400500</v>
      </c>
    </row>
    <row r="15" spans="1:12" x14ac:dyDescent="0.3">
      <c r="A15" s="6" t="s">
        <v>219</v>
      </c>
      <c r="B15" s="13">
        <v>0.56666666666666665</v>
      </c>
      <c r="C15" s="13">
        <v>0.64513888888888882</v>
      </c>
      <c r="D15" s="13">
        <f t="shared" si="1"/>
        <v>2</v>
      </c>
      <c r="F15" s="6" t="s">
        <v>47</v>
      </c>
      <c r="G15" s="6" t="s">
        <v>48</v>
      </c>
      <c r="H15" s="6">
        <v>230</v>
      </c>
      <c r="I15" s="10">
        <f t="shared" si="2"/>
        <v>345000</v>
      </c>
    </row>
    <row r="16" spans="1:12" x14ac:dyDescent="0.3">
      <c r="A16" s="6" t="s">
        <v>220</v>
      </c>
      <c r="B16" s="13">
        <v>0.59097222222222223</v>
      </c>
      <c r="C16" s="13">
        <v>0.68125000000000002</v>
      </c>
      <c r="D16" s="13" t="str">
        <f t="shared" si="1"/>
        <v>0.0902777777777778시간</v>
      </c>
      <c r="F16" s="6" t="s">
        <v>49</v>
      </c>
      <c r="G16" s="6" t="s">
        <v>50</v>
      </c>
      <c r="H16" s="6">
        <v>30</v>
      </c>
      <c r="I16" s="10">
        <f t="shared" si="2"/>
        <v>168000</v>
      </c>
    </row>
    <row r="17" spans="1:9" x14ac:dyDescent="0.3">
      <c r="A17" s="6" t="s">
        <v>221</v>
      </c>
      <c r="B17" s="13">
        <v>0.60625000000000007</v>
      </c>
      <c r="C17" s="13">
        <v>0.66527777777777775</v>
      </c>
      <c r="D17" s="13" t="str">
        <f t="shared" si="1"/>
        <v>0.0590277777777777시간</v>
      </c>
      <c r="F17" s="6" t="s">
        <v>51</v>
      </c>
      <c r="G17" s="6" t="s">
        <v>44</v>
      </c>
      <c r="H17" s="6">
        <v>120</v>
      </c>
      <c r="I17" s="10">
        <f t="shared" si="2"/>
        <v>360000</v>
      </c>
    </row>
    <row r="18" spans="1:9" x14ac:dyDescent="0.3">
      <c r="A18" s="6" t="s">
        <v>222</v>
      </c>
      <c r="B18" s="13">
        <v>0.61527777777777781</v>
      </c>
      <c r="C18" s="13">
        <v>0.6694444444444444</v>
      </c>
      <c r="D18" s="13" t="str">
        <f t="shared" si="1"/>
        <v>0.0541666666666666시간</v>
      </c>
      <c r="F18" s="6" t="s">
        <v>52</v>
      </c>
      <c r="G18" s="6" t="s">
        <v>53</v>
      </c>
      <c r="H18" s="6">
        <v>120</v>
      </c>
      <c r="I18" s="10">
        <f t="shared" si="2"/>
        <v>384000</v>
      </c>
    </row>
    <row r="19" spans="1:9" x14ac:dyDescent="0.3">
      <c r="A19" s="6" t="s">
        <v>223</v>
      </c>
      <c r="B19" s="13">
        <v>0.64097222222222217</v>
      </c>
      <c r="C19" s="13">
        <v>0.73819444444444438</v>
      </c>
      <c r="D19" s="13" t="str">
        <f t="shared" si="1"/>
        <v>0.0972222222222222시간</v>
      </c>
      <c r="F19" s="6" t="s">
        <v>54</v>
      </c>
      <c r="G19" s="6" t="s">
        <v>46</v>
      </c>
      <c r="H19" s="6">
        <v>125</v>
      </c>
      <c r="I19" s="10">
        <f t="shared" si="2"/>
        <v>562500</v>
      </c>
    </row>
    <row r="20" spans="1:9" x14ac:dyDescent="0.3">
      <c r="A20" s="6" t="s">
        <v>224</v>
      </c>
      <c r="B20" s="13">
        <v>0.64513888888888882</v>
      </c>
      <c r="C20" s="13">
        <v>0.68541666666666667</v>
      </c>
      <c r="D20" s="13">
        <f>IF(MINUTE(C20-B20)&gt;30,C20-B20+HOUR(1),C20-B20&amp;"시간")</f>
        <v>4.0277777777777857E-2</v>
      </c>
      <c r="F20" s="6" t="s">
        <v>55</v>
      </c>
      <c r="G20" s="6" t="s">
        <v>48</v>
      </c>
      <c r="H20" s="6">
        <v>60</v>
      </c>
      <c r="I20" s="10">
        <f t="shared" si="2"/>
        <v>90000</v>
      </c>
    </row>
    <row r="22" spans="1:9" x14ac:dyDescent="0.3">
      <c r="A22" s="4" t="s">
        <v>56</v>
      </c>
      <c r="B22" s="5" t="s">
        <v>57</v>
      </c>
      <c r="F22" s="16" t="s">
        <v>71</v>
      </c>
      <c r="G22" s="16"/>
      <c r="H22" s="16"/>
    </row>
    <row r="23" spans="1:9" x14ac:dyDescent="0.3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3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3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3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3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3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3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3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3">
      <c r="A32" s="15" t="s">
        <v>70</v>
      </c>
      <c r="B32" s="15"/>
      <c r="C32" s="15"/>
      <c r="D32" s="11">
        <f>INT(SUMIF(A24:A30,"삼화페인트",D24:D30)/COUNTIF(A24:A30,"삼화페인트"))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workbookViewId="0">
      <selection activeCell="J11" sqref="J11"/>
    </sheetView>
  </sheetViews>
  <sheetFormatPr defaultRowHeight="16.5" outlineLevelRow="3" x14ac:dyDescent="0.3"/>
  <sheetData>
    <row r="1" spans="1:6" ht="20.25" x14ac:dyDescent="0.3">
      <c r="A1" s="14" t="s">
        <v>117</v>
      </c>
      <c r="B1" s="14"/>
      <c r="C1" s="14"/>
      <c r="D1" s="14"/>
      <c r="E1" s="14"/>
      <c r="F1" s="14"/>
    </row>
    <row r="3" spans="1:6" x14ac:dyDescent="0.3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 x14ac:dyDescent="0.3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 x14ac:dyDescent="0.3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 x14ac:dyDescent="0.3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 x14ac:dyDescent="0.3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 x14ac:dyDescent="0.3">
      <c r="A8" s="6"/>
      <c r="B8" s="6"/>
      <c r="C8" s="6"/>
      <c r="D8" s="21" t="s">
        <v>254</v>
      </c>
      <c r="E8" s="10">
        <f>SUBTOTAL(5,E4:E7)</f>
        <v>46200</v>
      </c>
      <c r="F8" s="10">
        <f>SUBTOTAL(5,F4:F7)</f>
        <v>45000</v>
      </c>
    </row>
    <row r="9" spans="1:6" outlineLevel="1" x14ac:dyDescent="0.3">
      <c r="A9" s="6"/>
      <c r="B9" s="6"/>
      <c r="C9" s="6"/>
      <c r="D9" s="21" t="s">
        <v>250</v>
      </c>
      <c r="E9" s="10">
        <f>SUBTOTAL(9,E4:E7)</f>
        <v>211830</v>
      </c>
      <c r="F9" s="10">
        <f>SUBTOTAL(9,F4:F7)</f>
        <v>225000</v>
      </c>
    </row>
    <row r="10" spans="1:6" outlineLevel="3" x14ac:dyDescent="0.3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 x14ac:dyDescent="0.3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 x14ac:dyDescent="0.3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 x14ac:dyDescent="0.3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 x14ac:dyDescent="0.3">
      <c r="A14" s="6"/>
      <c r="B14" s="6"/>
      <c r="C14" s="6"/>
      <c r="D14" s="21" t="s">
        <v>255</v>
      </c>
      <c r="E14" s="10">
        <f>SUBTOTAL(5,E10:E13)</f>
        <v>12500</v>
      </c>
      <c r="F14" s="10">
        <f>SUBTOTAL(5,F10:F13)</f>
        <v>21000</v>
      </c>
    </row>
    <row r="15" spans="1:6" outlineLevel="1" x14ac:dyDescent="0.3">
      <c r="A15" s="6"/>
      <c r="B15" s="6"/>
      <c r="C15" s="6"/>
      <c r="D15" s="21" t="s">
        <v>251</v>
      </c>
      <c r="E15" s="10">
        <f>SUBTOTAL(9,E10:E13)</f>
        <v>157550</v>
      </c>
      <c r="F15" s="10">
        <f>SUBTOTAL(9,F10:F13)</f>
        <v>155000</v>
      </c>
    </row>
    <row r="16" spans="1:6" outlineLevel="3" x14ac:dyDescent="0.3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 x14ac:dyDescent="0.3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 x14ac:dyDescent="0.3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 x14ac:dyDescent="0.3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 x14ac:dyDescent="0.3">
      <c r="A20" s="22"/>
      <c r="B20" s="22"/>
      <c r="C20" s="22"/>
      <c r="D20" s="24" t="s">
        <v>256</v>
      </c>
      <c r="E20" s="23">
        <f>SUBTOTAL(5,E16:E19)</f>
        <v>32560</v>
      </c>
      <c r="F20" s="23">
        <f>SUBTOTAL(5,F16:F19)</f>
        <v>32660</v>
      </c>
    </row>
    <row r="21" spans="1:6" outlineLevel="1" x14ac:dyDescent="0.3">
      <c r="A21" s="22"/>
      <c r="B21" s="22"/>
      <c r="C21" s="22"/>
      <c r="D21" s="24" t="s">
        <v>252</v>
      </c>
      <c r="E21" s="23">
        <f>SUBTOTAL(9,E16:E19)</f>
        <v>218740</v>
      </c>
      <c r="F21" s="23">
        <f>SUBTOTAL(9,F16:F19)</f>
        <v>221140</v>
      </c>
    </row>
    <row r="22" spans="1:6" x14ac:dyDescent="0.3">
      <c r="A22" s="22"/>
      <c r="B22" s="22"/>
      <c r="C22" s="22"/>
      <c r="D22" s="24" t="s">
        <v>257</v>
      </c>
      <c r="E22" s="23">
        <f>SUBTOTAL(5,E4:E19)</f>
        <v>12500</v>
      </c>
      <c r="F22" s="23">
        <f>SUBTOTAL(5,F4:F19)</f>
        <v>21000</v>
      </c>
    </row>
    <row r="23" spans="1:6" x14ac:dyDescent="0.3">
      <c r="A23" s="22"/>
      <c r="B23" s="22"/>
      <c r="C23" s="22"/>
      <c r="D23" s="24" t="s">
        <v>253</v>
      </c>
      <c r="E23" s="23">
        <f>SUBTOTAL(9,E4:E19)</f>
        <v>588120</v>
      </c>
      <c r="F23" s="23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K24"/>
  <sheetViews>
    <sheetView workbookViewId="0">
      <selection activeCell="H28" sqref="H28"/>
    </sheetView>
  </sheetViews>
  <sheetFormatPr defaultRowHeight="16.5" x14ac:dyDescent="0.3"/>
  <cols>
    <col min="1" max="1" width="7.5" bestFit="1" customWidth="1"/>
    <col min="2" max="9" width="15.25" bestFit="1" customWidth="1"/>
    <col min="10" max="10" width="18" bestFit="1" customWidth="1"/>
    <col min="11" max="11" width="20.125" bestFit="1" customWidth="1"/>
  </cols>
  <sheetData>
    <row r="1" spans="1:8" ht="20.25" x14ac:dyDescent="0.3">
      <c r="A1" s="14" t="s">
        <v>133</v>
      </c>
      <c r="B1" s="14"/>
      <c r="C1" s="14"/>
      <c r="D1" s="14"/>
      <c r="E1" s="14"/>
      <c r="F1" s="14"/>
      <c r="G1" s="14"/>
      <c r="H1" s="14"/>
    </row>
    <row r="2" spans="1:8" x14ac:dyDescent="0.3">
      <c r="H2" s="8" t="s">
        <v>134</v>
      </c>
    </row>
    <row r="3" spans="1:8" x14ac:dyDescent="0.3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3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3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3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3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3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3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3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3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3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3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3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3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11" x14ac:dyDescent="0.3">
      <c r="A17" s="25" t="s">
        <v>22</v>
      </c>
      <c r="B17" t="s">
        <v>258</v>
      </c>
    </row>
    <row r="19" spans="1:11" x14ac:dyDescent="0.3">
      <c r="B19" s="25" t="s">
        <v>135</v>
      </c>
      <c r="C19" s="25" t="s">
        <v>263</v>
      </c>
    </row>
    <row r="20" spans="1:11" x14ac:dyDescent="0.3">
      <c r="B20" t="s">
        <v>109</v>
      </c>
      <c r="D20" t="s">
        <v>89</v>
      </c>
      <c r="F20" t="s">
        <v>107</v>
      </c>
      <c r="H20" t="s">
        <v>94</v>
      </c>
      <c r="J20" t="s">
        <v>259</v>
      </c>
      <c r="K20" t="s">
        <v>261</v>
      </c>
    </row>
    <row r="21" spans="1:11" x14ac:dyDescent="0.3">
      <c r="A21" s="25" t="s">
        <v>80</v>
      </c>
      <c r="B21" t="s">
        <v>260</v>
      </c>
      <c r="C21" t="s">
        <v>262</v>
      </c>
      <c r="D21" t="s">
        <v>260</v>
      </c>
      <c r="E21" t="s">
        <v>262</v>
      </c>
      <c r="F21" t="s">
        <v>260</v>
      </c>
      <c r="G21" t="s">
        <v>262</v>
      </c>
      <c r="H21" t="s">
        <v>260</v>
      </c>
      <c r="I21" t="s">
        <v>262</v>
      </c>
    </row>
    <row r="22" spans="1:11" x14ac:dyDescent="0.3">
      <c r="A22" t="s">
        <v>18</v>
      </c>
      <c r="B22" s="26">
        <v>3800000</v>
      </c>
      <c r="C22" s="26">
        <v>4750000</v>
      </c>
      <c r="D22" s="26">
        <v>3200000</v>
      </c>
      <c r="E22" s="26">
        <v>3840000</v>
      </c>
      <c r="F22" s="26">
        <v>4650000</v>
      </c>
      <c r="G22" s="26">
        <v>6045000</v>
      </c>
      <c r="H22" s="26">
        <v>2650000</v>
      </c>
      <c r="I22" s="26">
        <v>3100500</v>
      </c>
      <c r="J22" s="26">
        <v>3575000</v>
      </c>
      <c r="K22" s="26">
        <v>3100500</v>
      </c>
    </row>
    <row r="23" spans="1:11" x14ac:dyDescent="0.3">
      <c r="A23" t="s">
        <v>144</v>
      </c>
      <c r="B23" s="26">
        <v>3800000</v>
      </c>
      <c r="C23" s="26">
        <v>4750000</v>
      </c>
      <c r="D23" s="26">
        <v>3200000</v>
      </c>
      <c r="E23" s="26">
        <v>3840000</v>
      </c>
      <c r="F23" s="26">
        <v>4650000</v>
      </c>
      <c r="G23" s="26">
        <v>6045000</v>
      </c>
      <c r="H23" s="26">
        <v>2650000</v>
      </c>
      <c r="I23" s="26">
        <v>3100500</v>
      </c>
      <c r="J23" s="26">
        <v>3575000</v>
      </c>
      <c r="K23" s="26">
        <v>3100500</v>
      </c>
    </row>
    <row r="24" spans="1:11" x14ac:dyDescent="0.3">
      <c r="A24" t="s">
        <v>141</v>
      </c>
      <c r="B24" s="26">
        <v>3800000</v>
      </c>
      <c r="C24" s="26">
        <v>4750000</v>
      </c>
      <c r="D24" s="26">
        <v>3200000</v>
      </c>
      <c r="E24" s="26">
        <v>3840000</v>
      </c>
      <c r="F24" s="26">
        <v>4650000</v>
      </c>
      <c r="G24" s="26">
        <v>6045000</v>
      </c>
      <c r="H24" s="26">
        <v>2650000</v>
      </c>
      <c r="I24" s="26">
        <v>3100500</v>
      </c>
      <c r="J24" s="26">
        <v>3575000</v>
      </c>
      <c r="K24" s="26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H19" sqref="H19"/>
    </sheetView>
  </sheetViews>
  <sheetFormatPr defaultRowHeight="16.5" x14ac:dyDescent="0.3"/>
  <cols>
    <col min="2" max="2" width="11" bestFit="1" customWidth="1"/>
    <col min="3" max="3" width="9.25" bestFit="1" customWidth="1"/>
    <col min="7" max="7" width="9.125" customWidth="1"/>
  </cols>
  <sheetData>
    <row r="1" spans="1:7" ht="20.25" x14ac:dyDescent="0.3">
      <c r="A1" s="14" t="s">
        <v>153</v>
      </c>
      <c r="B1" s="14"/>
      <c r="C1" s="14"/>
      <c r="D1" s="14"/>
      <c r="E1" s="14"/>
      <c r="F1" s="14"/>
      <c r="G1" s="14"/>
    </row>
    <row r="3" spans="1:7" x14ac:dyDescent="0.3">
      <c r="A3" s="27" t="s">
        <v>154</v>
      </c>
      <c r="B3" s="28" t="s">
        <v>40</v>
      </c>
      <c r="C3" s="28" t="s">
        <v>155</v>
      </c>
      <c r="D3" s="28" t="s">
        <v>156</v>
      </c>
      <c r="E3" s="28" t="s">
        <v>60</v>
      </c>
      <c r="F3" s="28" t="s">
        <v>157</v>
      </c>
      <c r="G3" s="28" t="s">
        <v>42</v>
      </c>
    </row>
    <row r="4" spans="1:7" x14ac:dyDescent="0.3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 x14ac:dyDescent="0.3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3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 x14ac:dyDescent="0.3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 x14ac:dyDescent="0.3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 x14ac:dyDescent="0.3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 x14ac:dyDescent="0.3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 x14ac:dyDescent="0.3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 x14ac:dyDescent="0.3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 x14ac:dyDescent="0.3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9525</xdr:colOff>
                    <xdr:row>14</xdr:row>
                    <xdr:rowOff>9525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workbookViewId="0">
      <selection activeCell="L11" sqref="L11"/>
    </sheetView>
  </sheetViews>
  <sheetFormatPr defaultRowHeight="16.5" x14ac:dyDescent="0.3"/>
  <sheetData>
    <row r="1" spans="1:7" ht="20.25" x14ac:dyDescent="0.3">
      <c r="A1" s="14" t="s">
        <v>188</v>
      </c>
      <c r="B1" s="14"/>
      <c r="C1" s="14"/>
      <c r="D1" s="14"/>
      <c r="E1" s="14"/>
      <c r="F1" s="14"/>
      <c r="G1" s="14"/>
    </row>
    <row r="3" spans="1:7" x14ac:dyDescent="0.3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 x14ac:dyDescent="0.3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3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3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3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3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3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3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2025-11-17T01:49:12Z</dcterms:modified>
</cp:coreProperties>
</file>