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y4349\OneDrive\Desktop\"/>
    </mc:Choice>
  </mc:AlternateContent>
  <xr:revisionPtr revIDLastSave="0" documentId="13_ncr:1_{66DAA91C-FAE7-4282-8D09-D773FA4C3BAD}" xr6:coauthVersionLast="47" xr6:coauthVersionMax="47" xr10:uidLastSave="{00000000-0000-0000-0000-000000000000}"/>
  <bookViews>
    <workbookView xWindow="-110" yWindow="-110" windowWidth="25820" windowHeight="15500" activeTab="7" xr2:uid="{454C2710-479D-43CF-B081-445713A883DF}"/>
  </bookViews>
  <sheets>
    <sheet name="기본작업-1" sheetId="12" r:id="rId1"/>
    <sheet name="기본작업-2" sheetId="9" r:id="rId2"/>
    <sheet name="기본작업-3" sheetId="11" r:id="rId3"/>
    <sheet name="계산작업" sheetId="16" r:id="rId4"/>
    <sheet name="분석작업-1" sheetId="13" r:id="rId5"/>
    <sheet name="분석작업-2" sheetId="14" r:id="rId6"/>
    <sheet name="매크로작업" sheetId="15" r:id="rId7"/>
    <sheet name="차트작업" sheetId="17" r:id="rId8"/>
  </sheets>
  <definedNames>
    <definedName name="_xlnm._FilterDatabase" localSheetId="2" hidden="1">'기본작업-3'!$A$3:$F$15</definedName>
    <definedName name="_xlnm.Criteria" localSheetId="2">'기본작업-3'!$A$17:$C$18</definedName>
    <definedName name="_xlnm.Extract" localSheetId="2">'기본작업-3'!$A$21:$F$21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5" l="1"/>
  <c r="F6" i="15"/>
  <c r="F7" i="15"/>
  <c r="F8" i="15"/>
  <c r="F9" i="15"/>
  <c r="F10" i="15"/>
  <c r="F4" i="15"/>
  <c r="E36" i="16"/>
  <c r="J16" i="16"/>
  <c r="J17" i="16"/>
  <c r="J18" i="16"/>
  <c r="J19" i="16"/>
  <c r="J20" i="16"/>
  <c r="J21" i="16"/>
  <c r="J22" i="16"/>
  <c r="J23" i="16"/>
  <c r="J24" i="16"/>
  <c r="J15" i="16"/>
  <c r="E23" i="16"/>
  <c r="I11" i="16"/>
  <c r="C4" i="16"/>
  <c r="C5" i="16"/>
  <c r="C6" i="16"/>
  <c r="C7" i="16"/>
  <c r="C8" i="16"/>
  <c r="C9" i="16"/>
  <c r="C10" i="16"/>
  <c r="C11" i="16"/>
  <c r="C3" i="16"/>
  <c r="B4" i="14" l="1"/>
  <c r="B11" i="14" s="1"/>
  <c r="F15" i="11"/>
  <c r="F14" i="11"/>
  <c r="F13" i="11"/>
  <c r="F12" i="11"/>
  <c r="F11" i="11"/>
  <c r="F10" i="11"/>
  <c r="F9" i="11"/>
  <c r="F8" i="11"/>
  <c r="F7" i="11"/>
  <c r="F6" i="11"/>
  <c r="F5" i="11"/>
  <c r="F4" i="11"/>
  <c r="B7" i="14" l="1"/>
</calcChain>
</file>

<file path=xl/sharedStrings.xml><?xml version="1.0" encoding="utf-8"?>
<sst xmlns="http://schemas.openxmlformats.org/spreadsheetml/2006/main" count="356" uniqueCount="249">
  <si>
    <t>분류</t>
  </si>
  <si>
    <t>프로그램명</t>
  </si>
  <si>
    <t>강사명</t>
  </si>
  <si>
    <t>요일</t>
  </si>
  <si>
    <t>시간</t>
  </si>
  <si>
    <t>장소</t>
  </si>
  <si>
    <t>인원</t>
  </si>
  <si>
    <t>스포츠</t>
  </si>
  <si>
    <t>음악줄넘기</t>
  </si>
  <si>
    <t>최경민</t>
  </si>
  <si>
    <t>월, 수</t>
  </si>
  <si>
    <t>13시~14시</t>
  </si>
  <si>
    <t>체육관</t>
  </si>
  <si>
    <t>방송댄스</t>
  </si>
  <si>
    <t>이효진</t>
  </si>
  <si>
    <t>축구</t>
  </si>
  <si>
    <t>박지성</t>
  </si>
  <si>
    <t>화, 목</t>
  </si>
  <si>
    <t>14시~15시</t>
  </si>
  <si>
    <t>운동장</t>
  </si>
  <si>
    <t>과학</t>
  </si>
  <si>
    <t>로봇과학</t>
  </si>
  <si>
    <t>심영훈</t>
  </si>
  <si>
    <t>제1과학실</t>
  </si>
  <si>
    <t>드론항공</t>
  </si>
  <si>
    <t>강상성</t>
  </si>
  <si>
    <t>제2과학실</t>
  </si>
  <si>
    <t>실험과학</t>
  </si>
  <si>
    <t>윤정희</t>
  </si>
  <si>
    <t>제3과학실</t>
  </si>
  <si>
    <t>기타</t>
  </si>
  <si>
    <t>창의미술</t>
  </si>
  <si>
    <t>김은소</t>
  </si>
  <si>
    <t>제1미술실</t>
  </si>
  <si>
    <t>아동요리</t>
  </si>
  <si>
    <t>박보미</t>
  </si>
  <si>
    <t>마술</t>
  </si>
  <si>
    <t>홍세종</t>
  </si>
  <si>
    <t>제2미술실</t>
  </si>
  <si>
    <t>상공홈쇼핑 4월 판매현황</t>
    <phoneticPr fontId="1" type="noConversion"/>
  </si>
  <si>
    <t>구분</t>
    <phoneticPr fontId="1" type="noConversion"/>
  </si>
  <si>
    <t>상품명</t>
    <phoneticPr fontId="1" type="noConversion"/>
  </si>
  <si>
    <t>방송일</t>
    <phoneticPr fontId="1" type="noConversion"/>
  </si>
  <si>
    <t>판매가</t>
    <phoneticPr fontId="1" type="noConversion"/>
  </si>
  <si>
    <t>판매량</t>
    <phoneticPr fontId="1" type="noConversion"/>
  </si>
  <si>
    <t>판매금액</t>
    <phoneticPr fontId="1" type="noConversion"/>
  </si>
  <si>
    <t>패션잡화</t>
    <phoneticPr fontId="1" type="noConversion"/>
  </si>
  <si>
    <t>슬림배기팬츠</t>
    <phoneticPr fontId="1" type="noConversion"/>
  </si>
  <si>
    <t>화장품</t>
    <phoneticPr fontId="1" type="noConversion"/>
  </si>
  <si>
    <t>닥터유크림</t>
    <phoneticPr fontId="1" type="noConversion"/>
  </si>
  <si>
    <t>가전제품</t>
    <phoneticPr fontId="1" type="noConversion"/>
  </si>
  <si>
    <t>맑은물정수기</t>
    <phoneticPr fontId="1" type="noConversion"/>
  </si>
  <si>
    <t>니트탑가디건</t>
    <phoneticPr fontId="1" type="noConversion"/>
  </si>
  <si>
    <t>건강식품</t>
    <phoneticPr fontId="1" type="noConversion"/>
  </si>
  <si>
    <t>하루비타민C</t>
    <phoneticPr fontId="1" type="noConversion"/>
  </si>
  <si>
    <t>뉴케어프로틴</t>
    <phoneticPr fontId="1" type="noConversion"/>
  </si>
  <si>
    <t>파워청소기</t>
    <phoneticPr fontId="1" type="noConversion"/>
  </si>
  <si>
    <t>화이트앰플</t>
    <phoneticPr fontId="1" type="noConversion"/>
  </si>
  <si>
    <t>애쉬스윙팬츠</t>
    <phoneticPr fontId="1" type="noConversion"/>
  </si>
  <si>
    <t>달라로얄세럼</t>
    <phoneticPr fontId="1" type="noConversion"/>
  </si>
  <si>
    <t>올두유제조기</t>
    <phoneticPr fontId="1" type="noConversion"/>
  </si>
  <si>
    <t>프로오메가3</t>
    <phoneticPr fontId="1" type="noConversion"/>
  </si>
  <si>
    <t>상공영화관 상영 현황</t>
  </si>
  <si>
    <t>유제품 납품 현황</t>
  </si>
  <si>
    <t>납품업체</t>
  </si>
  <si>
    <t>제품명</t>
  </si>
  <si>
    <t>납품일자</t>
  </si>
  <si>
    <t>납품단가</t>
  </si>
  <si>
    <t>납품수량</t>
  </si>
  <si>
    <t>납품총액</t>
  </si>
  <si>
    <t>하나식품</t>
  </si>
  <si>
    <t>고단백치즈</t>
  </si>
  <si>
    <t>다원식품</t>
  </si>
  <si>
    <t>현대식품</t>
  </si>
  <si>
    <t>하루건강우유</t>
  </si>
  <si>
    <t>유명식품</t>
  </si>
  <si>
    <t>고소한버터</t>
  </si>
  <si>
    <t>5월 영업이익</t>
  </si>
  <si>
    <t>판매단가</t>
  </si>
  <si>
    <t>판매수량</t>
  </si>
  <si>
    <t>생산원가</t>
  </si>
  <si>
    <t>인건비</t>
  </si>
  <si>
    <t>임대료</t>
  </si>
  <si>
    <t>영업이익</t>
  </si>
  <si>
    <t>신입사원 채용 결과</t>
  </si>
  <si>
    <t>이름</t>
  </si>
  <si>
    <t>성별</t>
  </si>
  <si>
    <t>서류</t>
  </si>
  <si>
    <t>면접</t>
  </si>
  <si>
    <t>자격증</t>
  </si>
  <si>
    <t>총점</t>
  </si>
  <si>
    <t>장지하</t>
  </si>
  <si>
    <t>여</t>
  </si>
  <si>
    <t>허대성</t>
  </si>
  <si>
    <t>남</t>
  </si>
  <si>
    <t>박서준</t>
  </si>
  <si>
    <t>강여운</t>
  </si>
  <si>
    <t>박동준</t>
  </si>
  <si>
    <t>최시아</t>
  </si>
  <si>
    <t>김단비</t>
  </si>
  <si>
    <t>[표1]</t>
    <phoneticPr fontId="1" type="noConversion"/>
  </si>
  <si>
    <t>종목별 시험 일정표</t>
  </si>
  <si>
    <t>[표2]</t>
  </si>
  <si>
    <t>부동산 투자현황</t>
  </si>
  <si>
    <t>종목</t>
  </si>
  <si>
    <t>시험일자</t>
  </si>
  <si>
    <t>구분</t>
  </si>
  <si>
    <t>면적</t>
  </si>
  <si>
    <t>보증금</t>
  </si>
  <si>
    <t>월임대료</t>
  </si>
  <si>
    <t>실투자금액</t>
  </si>
  <si>
    <t>정보처리</t>
  </si>
  <si>
    <t>내과</t>
  </si>
  <si>
    <t>사무자동화</t>
  </si>
  <si>
    <t>소아과</t>
  </si>
  <si>
    <t>에너지관리</t>
  </si>
  <si>
    <t>안과</t>
  </si>
  <si>
    <t>전기</t>
  </si>
  <si>
    <t>정형외과</t>
  </si>
  <si>
    <t>자동차정비</t>
  </si>
  <si>
    <t>건설기계</t>
  </si>
  <si>
    <t>토목</t>
  </si>
  <si>
    <t>&lt;조건&gt;</t>
    <phoneticPr fontId="1" type="noConversion"/>
  </si>
  <si>
    <t>정보관리</t>
  </si>
  <si>
    <t>한식조리</t>
  </si>
  <si>
    <t>소아과의 실투자금액 평균</t>
  </si>
  <si>
    <t>[표3]</t>
    <phoneticPr fontId="1" type="noConversion"/>
  </si>
  <si>
    <t>사원별 판매 실적</t>
    <phoneticPr fontId="1" type="noConversion"/>
  </si>
  <si>
    <t>[표4]</t>
    <phoneticPr fontId="1" type="noConversion"/>
  </si>
  <si>
    <t>수험자 정보</t>
    <phoneticPr fontId="1" type="noConversion"/>
  </si>
  <si>
    <t>사원코드</t>
    <phoneticPr fontId="1" type="noConversion"/>
  </si>
  <si>
    <t>부서</t>
    <phoneticPr fontId="1" type="noConversion"/>
  </si>
  <si>
    <t>4월</t>
    <phoneticPr fontId="1" type="noConversion"/>
  </si>
  <si>
    <t>5월</t>
    <phoneticPr fontId="1" type="noConversion"/>
  </si>
  <si>
    <t>6월</t>
    <phoneticPr fontId="1" type="noConversion"/>
  </si>
  <si>
    <t>이름</t>
    <phoneticPr fontId="1" type="noConversion"/>
  </si>
  <si>
    <t>수험번호</t>
    <phoneticPr fontId="1" type="noConversion"/>
  </si>
  <si>
    <t>시험장</t>
    <phoneticPr fontId="1" type="noConversion"/>
  </si>
  <si>
    <t>날짜-종목</t>
    <phoneticPr fontId="1" type="noConversion"/>
  </si>
  <si>
    <t>DS-351</t>
    <phoneticPr fontId="1" type="noConversion"/>
  </si>
  <si>
    <t>영업1팀</t>
    <phoneticPr fontId="1" type="noConversion"/>
  </si>
  <si>
    <t>서재영</t>
    <phoneticPr fontId="1" type="noConversion"/>
  </si>
  <si>
    <t>1실</t>
    <phoneticPr fontId="1" type="noConversion"/>
  </si>
  <si>
    <t>DS-932</t>
    <phoneticPr fontId="1" type="noConversion"/>
  </si>
  <si>
    <t>영업2팀</t>
    <phoneticPr fontId="1" type="noConversion"/>
  </si>
  <si>
    <t>윤은찬</t>
  </si>
  <si>
    <t>2실</t>
    <phoneticPr fontId="1" type="noConversion"/>
  </si>
  <si>
    <t>DS-667</t>
    <phoneticPr fontId="1" type="noConversion"/>
  </si>
  <si>
    <t>전태원</t>
  </si>
  <si>
    <t>DS-804</t>
    <phoneticPr fontId="1" type="noConversion"/>
  </si>
  <si>
    <t>송은주</t>
    <phoneticPr fontId="1" type="noConversion"/>
  </si>
  <si>
    <t>DS-272</t>
    <phoneticPr fontId="1" type="noConversion"/>
  </si>
  <si>
    <t>문진영</t>
  </si>
  <si>
    <t>3실</t>
    <phoneticPr fontId="1" type="noConversion"/>
  </si>
  <si>
    <t>DS-683</t>
    <phoneticPr fontId="1" type="noConversion"/>
  </si>
  <si>
    <t>백현준</t>
  </si>
  <si>
    <t>DS-550</t>
    <phoneticPr fontId="1" type="noConversion"/>
  </si>
  <si>
    <t>고강민</t>
    <phoneticPr fontId="1" type="noConversion"/>
  </si>
  <si>
    <t>DS-964</t>
    <phoneticPr fontId="1" type="noConversion"/>
  </si>
  <si>
    <t>장세현</t>
  </si>
  <si>
    <t>영업1팀 4월, 5월 평균 실적 차이</t>
    <phoneticPr fontId="1" type="noConversion"/>
  </si>
  <si>
    <t>김진아</t>
  </si>
  <si>
    <t>우영희</t>
    <phoneticPr fontId="1" type="noConversion"/>
  </si>
  <si>
    <t>[표5]</t>
    <phoneticPr fontId="1" type="noConversion"/>
  </si>
  <si>
    <t>자동차 정보</t>
    <phoneticPr fontId="1" type="noConversion"/>
  </si>
  <si>
    <t>(단위 : 만원)</t>
    <phoneticPr fontId="1" type="noConversion"/>
  </si>
  <si>
    <t>모델명</t>
    <phoneticPr fontId="1" type="noConversion"/>
  </si>
  <si>
    <t>연료</t>
    <phoneticPr fontId="1" type="noConversion"/>
  </si>
  <si>
    <t>연비</t>
    <phoneticPr fontId="1" type="noConversion"/>
  </si>
  <si>
    <t>가격</t>
    <phoneticPr fontId="1" type="noConversion"/>
  </si>
  <si>
    <t>&lt;종목번호표&gt;</t>
    <phoneticPr fontId="1" type="noConversion"/>
  </si>
  <si>
    <t>스타디아</t>
    <phoneticPr fontId="1" type="noConversion"/>
  </si>
  <si>
    <t>휘발유</t>
    <phoneticPr fontId="1" type="noConversion"/>
  </si>
  <si>
    <t>번호</t>
    <phoneticPr fontId="1" type="noConversion"/>
  </si>
  <si>
    <t>종목</t>
    <phoneticPr fontId="1" type="noConversion"/>
  </si>
  <si>
    <t>카니윤</t>
    <phoneticPr fontId="1" type="noConversion"/>
  </si>
  <si>
    <t>경유</t>
    <phoneticPr fontId="1" type="noConversion"/>
  </si>
  <si>
    <t>워드</t>
    <phoneticPr fontId="1" type="noConversion"/>
  </si>
  <si>
    <t>크나</t>
    <phoneticPr fontId="1" type="noConversion"/>
  </si>
  <si>
    <t>전기</t>
    <phoneticPr fontId="1" type="noConversion"/>
  </si>
  <si>
    <t>컴활1급</t>
    <phoneticPr fontId="1" type="noConversion"/>
  </si>
  <si>
    <t>아이오</t>
    <phoneticPr fontId="1" type="noConversion"/>
  </si>
  <si>
    <t>컴활2급</t>
    <phoneticPr fontId="1" type="noConversion"/>
  </si>
  <si>
    <t>다나타</t>
    <phoneticPr fontId="1" type="noConversion"/>
  </si>
  <si>
    <t>타싼</t>
    <phoneticPr fontId="1" type="noConversion"/>
  </si>
  <si>
    <t>아반스</t>
    <phoneticPr fontId="1" type="noConversion"/>
  </si>
  <si>
    <t>마티아</t>
    <phoneticPr fontId="1" type="noConversion"/>
  </si>
  <si>
    <t>연료가 휘발유인 자동차 중
연비가 가장 높은 모델명</t>
    <phoneticPr fontId="1" type="noConversion"/>
  </si>
  <si>
    <t>투슬라</t>
    <phoneticPr fontId="1" type="noConversion"/>
  </si>
  <si>
    <t>유리오</t>
    <phoneticPr fontId="1" type="noConversion"/>
  </si>
  <si>
    <t>특산물 판매 현황</t>
  </si>
  <si>
    <t>지역</t>
  </si>
  <si>
    <t>상품명</t>
  </si>
  <si>
    <t>단가</t>
  </si>
  <si>
    <t>전월판매량</t>
  </si>
  <si>
    <t>당월판매량</t>
  </si>
  <si>
    <t>농산물</t>
  </si>
  <si>
    <t>논산</t>
  </si>
  <si>
    <t>딸기</t>
  </si>
  <si>
    <t>정선</t>
  </si>
  <si>
    <t>찰옥수수</t>
  </si>
  <si>
    <t>청도</t>
  </si>
  <si>
    <t>미나리</t>
  </si>
  <si>
    <t>수산물</t>
  </si>
  <si>
    <t>목포</t>
  </si>
  <si>
    <t>낙지</t>
  </si>
  <si>
    <t>울릉도</t>
  </si>
  <si>
    <t>오징어</t>
  </si>
  <si>
    <t>통영</t>
  </si>
  <si>
    <t>굴</t>
  </si>
  <si>
    <t>축산물</t>
  </si>
  <si>
    <t>제주</t>
  </si>
  <si>
    <t>흑돼지</t>
  </si>
  <si>
    <t>횡성</t>
  </si>
  <si>
    <t>한우</t>
  </si>
  <si>
    <t>영화명</t>
    <phoneticPr fontId="1" type="noConversion"/>
  </si>
  <si>
    <t>장르</t>
    <phoneticPr fontId="1" type="noConversion"/>
  </si>
  <si>
    <t>개봉일</t>
    <phoneticPr fontId="1" type="noConversion"/>
  </si>
  <si>
    <t>등급</t>
    <phoneticPr fontId="1" type="noConversion"/>
  </si>
  <si>
    <t>평점</t>
    <phoneticPr fontId="1" type="noConversion"/>
  </si>
  <si>
    <t>러닝타임</t>
    <phoneticPr fontId="1" type="noConversion"/>
  </si>
  <si>
    <t>누적관객</t>
    <phoneticPr fontId="1" type="noConversion"/>
  </si>
  <si>
    <t>Missing</t>
    <phoneticPr fontId="1" type="noConversion"/>
  </si>
  <si>
    <t>스릴러</t>
    <phoneticPr fontId="1" type="noConversion"/>
  </si>
  <si>
    <t>Count</t>
    <phoneticPr fontId="1" type="noConversion"/>
  </si>
  <si>
    <t>대외비</t>
    <phoneticPr fontId="1" type="noConversion"/>
  </si>
  <si>
    <t>Solumate</t>
    <phoneticPr fontId="1" type="noConversion"/>
  </si>
  <si>
    <t>Shazam</t>
    <phoneticPr fontId="1" type="noConversion"/>
  </si>
  <si>
    <t>드라마</t>
    <phoneticPr fontId="1" type="noConversion"/>
  </si>
  <si>
    <t>액션</t>
    <phoneticPr fontId="1" type="noConversion"/>
  </si>
  <si>
    <t>12세이상</t>
  </si>
  <si>
    <t>12세이상</t>
    <phoneticPr fontId="1" type="noConversion"/>
  </si>
  <si>
    <t>15세이상</t>
    <phoneticPr fontId="1" type="noConversion"/>
  </si>
  <si>
    <t>110분</t>
    <phoneticPr fontId="1" type="noConversion"/>
  </si>
  <si>
    <t>109분</t>
    <phoneticPr fontId="1" type="noConversion"/>
  </si>
  <si>
    <t>115분</t>
    <phoneticPr fontId="1" type="noConversion"/>
  </si>
  <si>
    <t>124분</t>
    <phoneticPr fontId="1" type="noConversion"/>
  </si>
  <si>
    <t>130분</t>
    <phoneticPr fontId="1" type="noConversion"/>
  </si>
  <si>
    <t>◎방과후학교 운영 현황◎</t>
    <phoneticPr fontId="1" type="noConversion"/>
  </si>
  <si>
    <t>&gt;=2025-04-15</t>
    <phoneticPr fontId="1" type="noConversion"/>
  </si>
  <si>
    <t>&gt;=1000</t>
    <phoneticPr fontId="1" type="noConversion"/>
  </si>
  <si>
    <t>&lt;=1500</t>
    <phoneticPr fontId="1" type="noConversion"/>
  </si>
  <si>
    <t>소아과</t>
    <phoneticPr fontId="1" type="noConversion"/>
  </si>
  <si>
    <t>행 레이블</t>
  </si>
  <si>
    <t>총합계</t>
  </si>
  <si>
    <t>합계 : 납품수량</t>
  </si>
  <si>
    <t>합계 : 납품총액</t>
  </si>
  <si>
    <t>(모두)</t>
  </si>
  <si>
    <t>열 레이블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</si>
</sst>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0&quot;명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177" fontId="0" fillId="0" borderId="13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77" fontId="0" fillId="0" borderId="16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4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6" fillId="0" borderId="8" xfId="2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농</a:t>
            </a:r>
            <a:r>
              <a:rPr lang="en-US" altLang="ko-KR"/>
              <a:t>/</a:t>
            </a:r>
            <a:r>
              <a:rPr lang="ko-KR" altLang="en-US"/>
              <a:t>수산물 판매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차트작업!$E$3</c:f>
              <c:strCache>
                <c:ptCount val="1"/>
                <c:pt idx="0">
                  <c:v>전월판매량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97A-440F-BC14-3766A782110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차트작업!$C$4:$C$9</c:f>
              <c:strCache>
                <c:ptCount val="6"/>
                <c:pt idx="0">
                  <c:v>딸기</c:v>
                </c:pt>
                <c:pt idx="1">
                  <c:v>찰옥수수</c:v>
                </c:pt>
                <c:pt idx="2">
                  <c:v>미나리</c:v>
                </c:pt>
                <c:pt idx="3">
                  <c:v>낙지</c:v>
                </c:pt>
                <c:pt idx="4">
                  <c:v>오징어</c:v>
                </c:pt>
                <c:pt idx="5">
                  <c:v>굴</c:v>
                </c:pt>
              </c:strCache>
            </c:strRef>
          </c:cat>
          <c:val>
            <c:numRef>
              <c:f>차트작업!$E$4:$E$9</c:f>
              <c:numCache>
                <c:formatCode>#,##0_ </c:formatCode>
                <c:ptCount val="6"/>
                <c:pt idx="0">
                  <c:v>2542</c:v>
                </c:pt>
                <c:pt idx="1">
                  <c:v>2108</c:v>
                </c:pt>
                <c:pt idx="2">
                  <c:v>3193</c:v>
                </c:pt>
                <c:pt idx="3">
                  <c:v>1829</c:v>
                </c:pt>
                <c:pt idx="4">
                  <c:v>3965</c:v>
                </c:pt>
                <c:pt idx="5">
                  <c:v>2139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BF-4842-9E38-62C11E543148}"/>
            </c:ext>
          </c:extLst>
        </c:ser>
        <c:ser>
          <c:idx val="2"/>
          <c:order val="1"/>
          <c:tx>
            <c:strRef>
              <c:f>차트작업!$F$3</c:f>
              <c:strCache>
                <c:ptCount val="1"/>
                <c:pt idx="0">
                  <c:v>당월판매량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97A-440F-BC14-3766A782110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차트작업!$C$4:$C$9</c:f>
              <c:strCache>
                <c:ptCount val="6"/>
                <c:pt idx="0">
                  <c:v>딸기</c:v>
                </c:pt>
                <c:pt idx="1">
                  <c:v>찰옥수수</c:v>
                </c:pt>
                <c:pt idx="2">
                  <c:v>미나리</c:v>
                </c:pt>
                <c:pt idx="3">
                  <c:v>낙지</c:v>
                </c:pt>
                <c:pt idx="4">
                  <c:v>오징어</c:v>
                </c:pt>
                <c:pt idx="5">
                  <c:v>굴</c:v>
                </c:pt>
              </c:strCache>
            </c:strRef>
          </c:cat>
          <c:val>
            <c:numRef>
              <c:f>차트작업!$F$4:$F$9</c:f>
              <c:numCache>
                <c:formatCode>#,##0_ </c:formatCode>
                <c:ptCount val="6"/>
                <c:pt idx="0">
                  <c:v>2898</c:v>
                </c:pt>
                <c:pt idx="1">
                  <c:v>1792</c:v>
                </c:pt>
                <c:pt idx="2">
                  <c:v>2522</c:v>
                </c:pt>
                <c:pt idx="3">
                  <c:v>1533</c:v>
                </c:pt>
                <c:pt idx="4">
                  <c:v>4630</c:v>
                </c:pt>
                <c:pt idx="5">
                  <c:v>1797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BF-4842-9E38-62C11E5431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12615808"/>
        <c:axId val="1812612064"/>
      </c:barChart>
      <c:catAx>
        <c:axId val="181261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12612064"/>
        <c:crosses val="autoZero"/>
        <c:auto val="1"/>
        <c:lblAlgn val="ctr"/>
        <c:lblOffset val="100"/>
        <c:noMultiLvlLbl val="0"/>
      </c:catAx>
      <c:valAx>
        <c:axId val="1812612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12615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11</xdr:row>
      <xdr:rowOff>0</xdr:rowOff>
    </xdr:from>
    <xdr:to>
      <xdr:col>3</xdr:col>
      <xdr:colOff>0</xdr:colOff>
      <xdr:row>13</xdr:row>
      <xdr:rowOff>0</xdr:rowOff>
    </xdr:to>
    <xdr:sp macro="[0]!총점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D1D0255B-BAE5-671D-002F-24C61F62AB37}"/>
            </a:ext>
          </a:extLst>
        </xdr:cNvPr>
        <xdr:cNvSpPr/>
      </xdr:nvSpPr>
      <xdr:spPr>
        <a:xfrm>
          <a:off x="1320800" y="2425700"/>
          <a:ext cx="660400" cy="4318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총점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테두리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7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0EC4D98-1510-42E1-92B5-7BFC9544C0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병준" refreshedDate="46112.852270717594" createdVersion="8" refreshedVersion="8" minRefreshableVersion="3" recordCount="12" xr:uid="{FF8985F8-F8A1-41E4-8193-4D8BEF9E7CBA}">
  <cacheSource type="worksheet">
    <worksheetSource ref="A3:F15" sheet="분석작업-1"/>
  </cacheSource>
  <cacheFields count="6">
    <cacheField name="납품업체" numFmtId="0">
      <sharedItems count="4">
        <s v="하나식품"/>
        <s v="다원식품"/>
        <s v="현대식품"/>
        <s v="유명식품"/>
      </sharedItems>
    </cacheField>
    <cacheField name="제품명" numFmtId="0">
      <sharedItems count="3">
        <s v="고단백치즈"/>
        <s v="하루건강우유"/>
        <s v="고소한버터"/>
      </sharedItems>
    </cacheField>
    <cacheField name="납품일자" numFmtId="14">
      <sharedItems containsSemiMixedTypes="0" containsNonDate="0" containsDate="1" containsString="0" minDate="2025-07-05T00:00:00" maxDate="2025-07-26T00:00:00" count="3">
        <d v="2025-07-05T00:00:00"/>
        <d v="2025-07-16T00:00:00"/>
        <d v="2025-07-25T00:00:00"/>
      </sharedItems>
    </cacheField>
    <cacheField name="납품단가" numFmtId="41">
      <sharedItems containsSemiMixedTypes="0" containsString="0" containsNumber="1" containsInteger="1" minValue="4800" maxValue="8500"/>
    </cacheField>
    <cacheField name="납품수량" numFmtId="41">
      <sharedItems containsSemiMixedTypes="0" containsString="0" containsNumber="1" containsInteger="1" minValue="1500" maxValue="2400"/>
    </cacheField>
    <cacheField name="납품총액" numFmtId="41">
      <sharedItems containsSemiMixedTypes="0" containsString="0" containsNumber="1" containsInteger="1" minValue="7680000" maxValue="17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8500"/>
    <n v="2000"/>
    <n v="17000000"/>
  </r>
  <r>
    <x v="1"/>
    <x v="0"/>
    <x v="0"/>
    <n v="7600"/>
    <n v="1800"/>
    <n v="13680000"/>
  </r>
  <r>
    <x v="2"/>
    <x v="1"/>
    <x v="0"/>
    <n v="4800"/>
    <n v="1600"/>
    <n v="7680000"/>
  </r>
  <r>
    <x v="3"/>
    <x v="2"/>
    <x v="0"/>
    <n v="8500"/>
    <n v="1500"/>
    <n v="12750000"/>
  </r>
  <r>
    <x v="3"/>
    <x v="1"/>
    <x v="1"/>
    <n v="4800"/>
    <n v="2400"/>
    <n v="11520000"/>
  </r>
  <r>
    <x v="0"/>
    <x v="1"/>
    <x v="1"/>
    <n v="4800"/>
    <n v="1900"/>
    <n v="9120000"/>
  </r>
  <r>
    <x v="2"/>
    <x v="0"/>
    <x v="1"/>
    <n v="8500"/>
    <n v="1800"/>
    <n v="15300000"/>
  </r>
  <r>
    <x v="1"/>
    <x v="2"/>
    <x v="1"/>
    <n v="7600"/>
    <n v="1600"/>
    <n v="12160000"/>
  </r>
  <r>
    <x v="2"/>
    <x v="2"/>
    <x v="2"/>
    <n v="7600"/>
    <n v="2200"/>
    <n v="16720000"/>
  </r>
  <r>
    <x v="1"/>
    <x v="1"/>
    <x v="2"/>
    <n v="4800"/>
    <n v="2000"/>
    <n v="9600000"/>
  </r>
  <r>
    <x v="0"/>
    <x v="2"/>
    <x v="2"/>
    <n v="7600"/>
    <n v="1900"/>
    <n v="14440000"/>
  </r>
  <r>
    <x v="3"/>
    <x v="0"/>
    <x v="2"/>
    <n v="8500"/>
    <n v="1600"/>
    <n v="136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ACA0EA-CC29-4198-A810-E2C7B294161F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20:G26" firstHeaderRow="1" firstDataRow="3" firstDataCol="1" rowPageCount="1" colPageCount="1"/>
  <pivotFields count="6">
    <pivotField axis="axisPage" showAll="0">
      <items count="5">
        <item x="1"/>
        <item x="3"/>
        <item x="0"/>
        <item x="2"/>
        <item t="default"/>
      </items>
    </pivotField>
    <pivotField axis="axisRow" showAll="0">
      <items count="4">
        <item x="0"/>
        <item x="2"/>
        <item x="1"/>
        <item t="default"/>
      </items>
    </pivotField>
    <pivotField axis="axisCol" numFmtId="14" showAll="0">
      <items count="4">
        <item x="0"/>
        <item x="1"/>
        <item x="2"/>
        <item t="default"/>
      </items>
    </pivotField>
    <pivotField numFmtId="41" showAll="0"/>
    <pivotField dataField="1" numFmtId="41" showAll="0"/>
    <pivotField dataField="1" numFmtId="41" showAll="0"/>
  </pivotFields>
  <rowFields count="1">
    <field x="1"/>
  </rowFields>
  <rowItems count="4">
    <i>
      <x/>
    </i>
    <i>
      <x v="1"/>
    </i>
    <i>
      <x v="2"/>
    </i>
    <i t="grand">
      <x/>
    </i>
  </rowItems>
  <colFields count="2">
    <field x="2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0" hier="-1"/>
  </pageFields>
  <dataFields count="2">
    <dataField name="합계 : 납품수량" fld="4" baseField="1" baseItem="1" numFmtId="176"/>
    <dataField name="합계 : 납품총액" fld="5" baseField="1" baseItem="0" numFmtId="176"/>
  </dataFields>
  <pivotTableStyleInfo name="PivotStyleMedium1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22BFF-BD6F-4572-8CF8-9590BEAEF9F6}">
  <dimension ref="A1:G8"/>
  <sheetViews>
    <sheetView workbookViewId="0">
      <selection activeCell="G9" sqref="G9"/>
    </sheetView>
  </sheetViews>
  <sheetFormatPr defaultRowHeight="17" x14ac:dyDescent="0.45"/>
  <cols>
    <col min="1" max="1" width="8.9140625" bestFit="1" customWidth="1"/>
    <col min="3" max="3" width="10.75" bestFit="1" customWidth="1"/>
    <col min="7" max="7" width="9.08203125" bestFit="1" customWidth="1"/>
  </cols>
  <sheetData>
    <row r="1" spans="1:7" x14ac:dyDescent="0.45">
      <c r="A1" t="s">
        <v>62</v>
      </c>
    </row>
    <row r="3" spans="1:7" x14ac:dyDescent="0.45">
      <c r="A3" s="1" t="s">
        <v>215</v>
      </c>
      <c r="B3" s="1" t="s">
        <v>216</v>
      </c>
      <c r="C3" s="1" t="s">
        <v>217</v>
      </c>
      <c r="D3" s="1" t="s">
        <v>218</v>
      </c>
      <c r="E3" s="1" t="s">
        <v>219</v>
      </c>
      <c r="F3" s="1" t="s">
        <v>220</v>
      </c>
      <c r="G3" s="1" t="s">
        <v>221</v>
      </c>
    </row>
    <row r="4" spans="1:7" x14ac:dyDescent="0.45">
      <c r="A4" s="1" t="s">
        <v>222</v>
      </c>
      <c r="B4" s="1" t="s">
        <v>223</v>
      </c>
      <c r="C4" s="6">
        <v>45710</v>
      </c>
      <c r="D4" s="1" t="s">
        <v>231</v>
      </c>
      <c r="E4" s="1">
        <v>7.5</v>
      </c>
      <c r="F4" s="1" t="s">
        <v>233</v>
      </c>
      <c r="G4" s="2">
        <v>409825</v>
      </c>
    </row>
    <row r="5" spans="1:7" x14ac:dyDescent="0.45">
      <c r="A5" s="1" t="s">
        <v>224</v>
      </c>
      <c r="B5" s="1" t="s">
        <v>228</v>
      </c>
      <c r="C5" s="6">
        <v>45710</v>
      </c>
      <c r="D5" s="1" t="s">
        <v>230</v>
      </c>
      <c r="E5" s="1">
        <v>8.6</v>
      </c>
      <c r="F5" s="1" t="s">
        <v>234</v>
      </c>
      <c r="G5" s="2">
        <v>590712</v>
      </c>
    </row>
    <row r="6" spans="1:7" x14ac:dyDescent="0.45">
      <c r="A6" s="1" t="s">
        <v>225</v>
      </c>
      <c r="B6" s="1" t="s">
        <v>228</v>
      </c>
      <c r="C6" s="6">
        <v>45717</v>
      </c>
      <c r="D6" s="1" t="s">
        <v>232</v>
      </c>
      <c r="E6" s="1">
        <v>7.4</v>
      </c>
      <c r="F6" s="1" t="s">
        <v>235</v>
      </c>
      <c r="G6" s="2">
        <v>842030</v>
      </c>
    </row>
    <row r="7" spans="1:7" x14ac:dyDescent="0.45">
      <c r="A7" s="1" t="s">
        <v>226</v>
      </c>
      <c r="B7" s="1" t="s">
        <v>228</v>
      </c>
      <c r="C7" s="6">
        <v>45731</v>
      </c>
      <c r="D7" s="1" t="s">
        <v>230</v>
      </c>
      <c r="E7" s="1">
        <v>8.9</v>
      </c>
      <c r="F7" s="1" t="s">
        <v>236</v>
      </c>
      <c r="G7" s="2">
        <v>435249</v>
      </c>
    </row>
    <row r="8" spans="1:7" x14ac:dyDescent="0.45">
      <c r="A8" s="1" t="s">
        <v>227</v>
      </c>
      <c r="B8" s="1" t="s">
        <v>229</v>
      </c>
      <c r="C8" s="6">
        <v>45731</v>
      </c>
      <c r="D8" s="1" t="s">
        <v>230</v>
      </c>
      <c r="E8" s="1">
        <v>6.9</v>
      </c>
      <c r="F8" s="1" t="s">
        <v>237</v>
      </c>
      <c r="G8" s="2">
        <v>235217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80D39-B1BE-4F91-B70B-9F3A904FB87E}">
  <dimension ref="A1:G12"/>
  <sheetViews>
    <sheetView workbookViewId="0">
      <selection activeCell="B16" sqref="B16"/>
    </sheetView>
  </sheetViews>
  <sheetFormatPr defaultRowHeight="17" x14ac:dyDescent="0.45"/>
  <cols>
    <col min="2" max="2" width="10.58203125" bestFit="1" customWidth="1"/>
    <col min="5" max="5" width="10.08203125" bestFit="1" customWidth="1"/>
    <col min="6" max="6" width="9.5" bestFit="1" customWidth="1"/>
  </cols>
  <sheetData>
    <row r="1" spans="1:7" ht="27" customHeight="1" thickBot="1" x14ac:dyDescent="0.5">
      <c r="A1" s="26" t="s">
        <v>238</v>
      </c>
      <c r="B1" s="26"/>
      <c r="C1" s="26"/>
      <c r="D1" s="26"/>
      <c r="E1" s="26"/>
      <c r="F1" s="26"/>
      <c r="G1" s="26"/>
    </row>
    <row r="2" spans="1:7" ht="18" thickTop="1" thickBot="1" x14ac:dyDescent="0.5"/>
    <row r="3" spans="1:7" x14ac:dyDescent="0.45">
      <c r="A3" s="15" t="s">
        <v>0</v>
      </c>
      <c r="B3" s="16" t="s">
        <v>1</v>
      </c>
      <c r="C3" s="16" t="s">
        <v>2</v>
      </c>
      <c r="D3" s="16" t="s">
        <v>3</v>
      </c>
      <c r="E3" s="16" t="s">
        <v>4</v>
      </c>
      <c r="F3" s="16" t="s">
        <v>5</v>
      </c>
      <c r="G3" s="17" t="s">
        <v>6</v>
      </c>
    </row>
    <row r="4" spans="1:7" x14ac:dyDescent="0.45">
      <c r="A4" s="27" t="s">
        <v>7</v>
      </c>
      <c r="B4" s="3" t="s">
        <v>8</v>
      </c>
      <c r="C4" s="3" t="s">
        <v>9</v>
      </c>
      <c r="D4" s="3" t="s">
        <v>10</v>
      </c>
      <c r="E4" s="3" t="s">
        <v>11</v>
      </c>
      <c r="F4" s="3" t="s">
        <v>12</v>
      </c>
      <c r="G4" s="18">
        <v>20</v>
      </c>
    </row>
    <row r="5" spans="1:7" x14ac:dyDescent="0.45">
      <c r="A5" s="27"/>
      <c r="B5" s="3" t="s">
        <v>13</v>
      </c>
      <c r="C5" s="3" t="s">
        <v>14</v>
      </c>
      <c r="D5" s="3" t="s">
        <v>10</v>
      </c>
      <c r="E5" s="3" t="s">
        <v>11</v>
      </c>
      <c r="F5" s="3" t="s">
        <v>12</v>
      </c>
      <c r="G5" s="18">
        <v>24</v>
      </c>
    </row>
    <row r="6" spans="1:7" x14ac:dyDescent="0.45">
      <c r="A6" s="27"/>
      <c r="B6" s="3" t="s">
        <v>15</v>
      </c>
      <c r="C6" s="3" t="s">
        <v>16</v>
      </c>
      <c r="D6" s="3" t="s">
        <v>17</v>
      </c>
      <c r="E6" s="3" t="s">
        <v>18</v>
      </c>
      <c r="F6" s="3" t="s">
        <v>19</v>
      </c>
      <c r="G6" s="18">
        <v>25</v>
      </c>
    </row>
    <row r="7" spans="1:7" x14ac:dyDescent="0.45">
      <c r="A7" s="27" t="s">
        <v>20</v>
      </c>
      <c r="B7" s="3" t="s">
        <v>21</v>
      </c>
      <c r="C7" s="3" t="s">
        <v>22</v>
      </c>
      <c r="D7" s="3" t="s">
        <v>17</v>
      </c>
      <c r="E7" s="3" t="s">
        <v>18</v>
      </c>
      <c r="F7" s="3" t="s">
        <v>23</v>
      </c>
      <c r="G7" s="18">
        <v>22</v>
      </c>
    </row>
    <row r="8" spans="1:7" x14ac:dyDescent="0.45">
      <c r="A8" s="27"/>
      <c r="B8" s="3" t="s">
        <v>24</v>
      </c>
      <c r="C8" s="3" t="s">
        <v>25</v>
      </c>
      <c r="D8" s="3" t="s">
        <v>17</v>
      </c>
      <c r="E8" s="3" t="s">
        <v>11</v>
      </c>
      <c r="F8" s="3" t="s">
        <v>26</v>
      </c>
      <c r="G8" s="18">
        <v>30</v>
      </c>
    </row>
    <row r="9" spans="1:7" x14ac:dyDescent="0.45">
      <c r="A9" s="27"/>
      <c r="B9" s="3" t="s">
        <v>27</v>
      </c>
      <c r="C9" s="3" t="s">
        <v>28</v>
      </c>
      <c r="D9" s="3" t="s">
        <v>10</v>
      </c>
      <c r="E9" s="3" t="s">
        <v>18</v>
      </c>
      <c r="F9" s="3" t="s">
        <v>29</v>
      </c>
      <c r="G9" s="18">
        <v>18</v>
      </c>
    </row>
    <row r="10" spans="1:7" x14ac:dyDescent="0.45">
      <c r="A10" s="27" t="s">
        <v>30</v>
      </c>
      <c r="B10" s="3" t="s">
        <v>31</v>
      </c>
      <c r="C10" s="3" t="s">
        <v>32</v>
      </c>
      <c r="D10" s="3" t="s">
        <v>10</v>
      </c>
      <c r="E10" s="3" t="s">
        <v>18</v>
      </c>
      <c r="F10" s="3" t="s">
        <v>33</v>
      </c>
      <c r="G10" s="18">
        <v>20</v>
      </c>
    </row>
    <row r="11" spans="1:7" x14ac:dyDescent="0.45">
      <c r="A11" s="27"/>
      <c r="B11" s="3" t="s">
        <v>34</v>
      </c>
      <c r="C11" s="3" t="s">
        <v>35</v>
      </c>
      <c r="D11" s="3" t="s">
        <v>17</v>
      </c>
      <c r="E11" s="3" t="s">
        <v>18</v>
      </c>
      <c r="F11" s="3" t="s">
        <v>29</v>
      </c>
      <c r="G11" s="18">
        <v>15</v>
      </c>
    </row>
    <row r="12" spans="1:7" ht="17.5" thickBot="1" x14ac:dyDescent="0.5">
      <c r="A12" s="28"/>
      <c r="B12" s="19" t="s">
        <v>36</v>
      </c>
      <c r="C12" s="19" t="s">
        <v>37</v>
      </c>
      <c r="D12" s="19" t="s">
        <v>17</v>
      </c>
      <c r="E12" s="19" t="s">
        <v>11</v>
      </c>
      <c r="F12" s="19" t="s">
        <v>38</v>
      </c>
      <c r="G12" s="20">
        <v>25</v>
      </c>
    </row>
  </sheetData>
  <mergeCells count="4">
    <mergeCell ref="A1:G1"/>
    <mergeCell ref="A10:A12"/>
    <mergeCell ref="A7:A9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79F29-BF76-47D5-B8D9-C152AD9B70CF}">
  <dimension ref="A1:F24"/>
  <sheetViews>
    <sheetView workbookViewId="0">
      <selection activeCell="M22" sqref="M22"/>
    </sheetView>
  </sheetViews>
  <sheetFormatPr defaultRowHeight="17" x14ac:dyDescent="0.45"/>
  <cols>
    <col min="1" max="1" width="13.58203125" customWidth="1"/>
    <col min="2" max="2" width="12.33203125" bestFit="1" customWidth="1"/>
    <col min="3" max="3" width="10.75" bestFit="1" customWidth="1"/>
    <col min="4" max="4" width="9.08203125" bestFit="1" customWidth="1"/>
    <col min="6" max="6" width="12.6640625" bestFit="1" customWidth="1"/>
  </cols>
  <sheetData>
    <row r="1" spans="1:6" ht="21" x14ac:dyDescent="0.45">
      <c r="A1" s="25" t="s">
        <v>39</v>
      </c>
      <c r="B1" s="25"/>
      <c r="C1" s="25"/>
      <c r="D1" s="25"/>
      <c r="E1" s="25"/>
      <c r="F1" s="25"/>
    </row>
    <row r="3" spans="1:6" x14ac:dyDescent="0.45">
      <c r="A3" s="3" t="s">
        <v>40</v>
      </c>
      <c r="B3" s="3" t="s">
        <v>41</v>
      </c>
      <c r="C3" s="3" t="s">
        <v>42</v>
      </c>
      <c r="D3" s="3" t="s">
        <v>43</v>
      </c>
      <c r="E3" s="3" t="s">
        <v>44</v>
      </c>
      <c r="F3" s="3" t="s">
        <v>45</v>
      </c>
    </row>
    <row r="4" spans="1:6" x14ac:dyDescent="0.45">
      <c r="A4" s="3" t="s">
        <v>46</v>
      </c>
      <c r="B4" s="3" t="s">
        <v>47</v>
      </c>
      <c r="C4" s="4">
        <v>45749</v>
      </c>
      <c r="D4" s="5">
        <v>66900</v>
      </c>
      <c r="E4" s="5">
        <v>1560</v>
      </c>
      <c r="F4" s="5">
        <f>D4*E4</f>
        <v>104364000</v>
      </c>
    </row>
    <row r="5" spans="1:6" x14ac:dyDescent="0.45">
      <c r="A5" s="3" t="s">
        <v>48</v>
      </c>
      <c r="B5" s="3" t="s">
        <v>49</v>
      </c>
      <c r="C5" s="4">
        <v>45749</v>
      </c>
      <c r="D5" s="5">
        <v>105000</v>
      </c>
      <c r="E5" s="5">
        <v>1057</v>
      </c>
      <c r="F5" s="5">
        <f t="shared" ref="F5:F15" si="0">D5*E5</f>
        <v>110985000</v>
      </c>
    </row>
    <row r="6" spans="1:6" x14ac:dyDescent="0.45">
      <c r="A6" s="3" t="s">
        <v>50</v>
      </c>
      <c r="B6" s="3" t="s">
        <v>51</v>
      </c>
      <c r="C6" s="4">
        <v>45756</v>
      </c>
      <c r="D6" s="5">
        <v>570000</v>
      </c>
      <c r="E6" s="5">
        <v>1322</v>
      </c>
      <c r="F6" s="5">
        <f t="shared" si="0"/>
        <v>753540000</v>
      </c>
    </row>
    <row r="7" spans="1:6" x14ac:dyDescent="0.45">
      <c r="A7" s="3" t="s">
        <v>46</v>
      </c>
      <c r="B7" s="3" t="s">
        <v>52</v>
      </c>
      <c r="C7" s="4">
        <v>45756</v>
      </c>
      <c r="D7" s="5">
        <v>58900</v>
      </c>
      <c r="E7" s="5">
        <v>1250</v>
      </c>
      <c r="F7" s="5">
        <f t="shared" si="0"/>
        <v>73625000</v>
      </c>
    </row>
    <row r="8" spans="1:6" x14ac:dyDescent="0.45">
      <c r="A8" s="3" t="s">
        <v>53</v>
      </c>
      <c r="B8" s="3" t="s">
        <v>54</v>
      </c>
      <c r="C8" s="4">
        <v>45756</v>
      </c>
      <c r="D8" s="5">
        <v>120000</v>
      </c>
      <c r="E8" s="5">
        <v>2143</v>
      </c>
      <c r="F8" s="5">
        <f t="shared" si="0"/>
        <v>257160000</v>
      </c>
    </row>
    <row r="9" spans="1:6" x14ac:dyDescent="0.45">
      <c r="A9" s="3" t="s">
        <v>53</v>
      </c>
      <c r="B9" s="3" t="s">
        <v>55</v>
      </c>
      <c r="C9" s="4">
        <v>45763</v>
      </c>
      <c r="D9" s="5">
        <v>87500</v>
      </c>
      <c r="E9" s="5">
        <v>1694</v>
      </c>
      <c r="F9" s="5">
        <f t="shared" si="0"/>
        <v>148225000</v>
      </c>
    </row>
    <row r="10" spans="1:6" x14ac:dyDescent="0.45">
      <c r="A10" s="3" t="s">
        <v>50</v>
      </c>
      <c r="B10" s="3" t="s">
        <v>56</v>
      </c>
      <c r="C10" s="4">
        <v>45763</v>
      </c>
      <c r="D10" s="5">
        <v>420000</v>
      </c>
      <c r="E10" s="5">
        <v>1279</v>
      </c>
      <c r="F10" s="5">
        <f t="shared" si="0"/>
        <v>537180000</v>
      </c>
    </row>
    <row r="11" spans="1:6" x14ac:dyDescent="0.45">
      <c r="A11" s="3" t="s">
        <v>48</v>
      </c>
      <c r="B11" s="3" t="s">
        <v>57</v>
      </c>
      <c r="C11" s="4">
        <v>45770</v>
      </c>
      <c r="D11" s="5">
        <v>136200</v>
      </c>
      <c r="E11" s="5">
        <v>1392</v>
      </c>
      <c r="F11" s="5">
        <f t="shared" si="0"/>
        <v>189590400</v>
      </c>
    </row>
    <row r="12" spans="1:6" x14ac:dyDescent="0.45">
      <c r="A12" s="3" t="s">
        <v>46</v>
      </c>
      <c r="B12" s="3" t="s">
        <v>58</v>
      </c>
      <c r="C12" s="4">
        <v>45770</v>
      </c>
      <c r="D12" s="5">
        <v>117500</v>
      </c>
      <c r="E12" s="5">
        <v>1995</v>
      </c>
      <c r="F12" s="5">
        <f t="shared" si="0"/>
        <v>234412500</v>
      </c>
    </row>
    <row r="13" spans="1:6" x14ac:dyDescent="0.45">
      <c r="A13" s="3" t="s">
        <v>48</v>
      </c>
      <c r="B13" s="3" t="s">
        <v>59</v>
      </c>
      <c r="C13" s="4">
        <v>45777</v>
      </c>
      <c r="D13" s="5">
        <v>76000</v>
      </c>
      <c r="E13" s="5">
        <v>1425</v>
      </c>
      <c r="F13" s="5">
        <f t="shared" si="0"/>
        <v>108300000</v>
      </c>
    </row>
    <row r="14" spans="1:6" x14ac:dyDescent="0.45">
      <c r="A14" s="3" t="s">
        <v>50</v>
      </c>
      <c r="B14" s="3" t="s">
        <v>60</v>
      </c>
      <c r="C14" s="4">
        <v>45777</v>
      </c>
      <c r="D14" s="5">
        <v>128000</v>
      </c>
      <c r="E14" s="5">
        <v>1836</v>
      </c>
      <c r="F14" s="5">
        <f t="shared" si="0"/>
        <v>235008000</v>
      </c>
    </row>
    <row r="15" spans="1:6" x14ac:dyDescent="0.45">
      <c r="A15" s="3" t="s">
        <v>53</v>
      </c>
      <c r="B15" s="3" t="s">
        <v>61</v>
      </c>
      <c r="C15" s="4">
        <v>45777</v>
      </c>
      <c r="D15" s="5">
        <v>137200</v>
      </c>
      <c r="E15" s="5">
        <v>1669</v>
      </c>
      <c r="F15" s="5">
        <f t="shared" si="0"/>
        <v>228986800</v>
      </c>
    </row>
    <row r="17" spans="1:6" x14ac:dyDescent="0.45">
      <c r="A17" s="1" t="s">
        <v>42</v>
      </c>
      <c r="B17" s="1" t="s">
        <v>44</v>
      </c>
      <c r="C17" s="1" t="s">
        <v>44</v>
      </c>
      <c r="D17" s="1"/>
      <c r="E17" s="1"/>
      <c r="F17" s="1"/>
    </row>
    <row r="18" spans="1:6" x14ac:dyDescent="0.45">
      <c r="A18" s="1" t="s">
        <v>239</v>
      </c>
      <c r="B18" s="1" t="s">
        <v>240</v>
      </c>
      <c r="C18" s="1" t="s">
        <v>241</v>
      </c>
      <c r="D18" s="1"/>
      <c r="E18" s="1"/>
      <c r="F18" s="1"/>
    </row>
    <row r="21" spans="1:6" x14ac:dyDescent="0.45">
      <c r="A21" s="3" t="s">
        <v>40</v>
      </c>
      <c r="B21" s="3" t="s">
        <v>41</v>
      </c>
      <c r="C21" s="3" t="s">
        <v>42</v>
      </c>
      <c r="D21" s="3" t="s">
        <v>43</v>
      </c>
      <c r="E21" s="3" t="s">
        <v>44</v>
      </c>
      <c r="F21" s="3" t="s">
        <v>45</v>
      </c>
    </row>
    <row r="22" spans="1:6" x14ac:dyDescent="0.45">
      <c r="A22" s="3" t="s">
        <v>50</v>
      </c>
      <c r="B22" s="3" t="s">
        <v>56</v>
      </c>
      <c r="C22" s="4">
        <v>45763</v>
      </c>
      <c r="D22" s="5">
        <v>420000</v>
      </c>
      <c r="E22" s="5">
        <v>1279</v>
      </c>
      <c r="F22" s="5">
        <v>537180000</v>
      </c>
    </row>
    <row r="23" spans="1:6" x14ac:dyDescent="0.45">
      <c r="A23" s="3" t="s">
        <v>48</v>
      </c>
      <c r="B23" s="3" t="s">
        <v>57</v>
      </c>
      <c r="C23" s="4">
        <v>45770</v>
      </c>
      <c r="D23" s="5">
        <v>136200</v>
      </c>
      <c r="E23" s="5">
        <v>1392</v>
      </c>
      <c r="F23" s="5">
        <v>189590400</v>
      </c>
    </row>
    <row r="24" spans="1:6" x14ac:dyDescent="0.45">
      <c r="A24" s="3" t="s">
        <v>48</v>
      </c>
      <c r="B24" s="3" t="s">
        <v>59</v>
      </c>
      <c r="C24" s="4">
        <v>45777</v>
      </c>
      <c r="D24" s="5">
        <v>76000</v>
      </c>
      <c r="E24" s="5">
        <v>1425</v>
      </c>
      <c r="F24" s="5">
        <v>108300000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F0B2D-B927-4BF6-A714-7B8A25F2EB7F}">
  <dimension ref="A1:J36"/>
  <sheetViews>
    <sheetView topLeftCell="A28" workbookViewId="0">
      <selection activeCell="K26" sqref="K26"/>
    </sheetView>
  </sheetViews>
  <sheetFormatPr defaultRowHeight="17" x14ac:dyDescent="0.45"/>
  <cols>
    <col min="1" max="1" width="10.4140625" bestFit="1" customWidth="1"/>
    <col min="2" max="2" width="10.75" bestFit="1" customWidth="1"/>
    <col min="7" max="7" width="12.6640625" bestFit="1" customWidth="1"/>
    <col min="8" max="8" width="11.25" bestFit="1" customWidth="1"/>
    <col min="9" max="9" width="12.6640625" bestFit="1" customWidth="1"/>
    <col min="10" max="10" width="12.58203125" bestFit="1" customWidth="1"/>
  </cols>
  <sheetData>
    <row r="1" spans="1:10" x14ac:dyDescent="0.45">
      <c r="A1" s="9" t="s">
        <v>100</v>
      </c>
      <c r="B1" s="10" t="s">
        <v>101</v>
      </c>
      <c r="E1" s="9" t="s">
        <v>102</v>
      </c>
      <c r="F1" s="10" t="s">
        <v>103</v>
      </c>
    </row>
    <row r="2" spans="1:10" x14ac:dyDescent="0.45">
      <c r="A2" s="3" t="s">
        <v>104</v>
      </c>
      <c r="B2" s="3" t="s">
        <v>105</v>
      </c>
      <c r="C2" s="11" t="s">
        <v>106</v>
      </c>
      <c r="E2" s="3" t="s">
        <v>106</v>
      </c>
      <c r="F2" s="3" t="s">
        <v>107</v>
      </c>
      <c r="G2" s="3" t="s">
        <v>108</v>
      </c>
      <c r="H2" s="3" t="s">
        <v>109</v>
      </c>
      <c r="I2" s="3" t="s">
        <v>110</v>
      </c>
    </row>
    <row r="3" spans="1:10" x14ac:dyDescent="0.45">
      <c r="A3" s="3" t="s">
        <v>111</v>
      </c>
      <c r="B3" s="4">
        <v>45719</v>
      </c>
      <c r="C3" s="3" t="str">
        <f>IF(MOD(DAY(B3),5)=0,"정기시험","상시시험")</f>
        <v>상시시험</v>
      </c>
      <c r="E3" s="3" t="s">
        <v>112</v>
      </c>
      <c r="F3" s="3">
        <v>69</v>
      </c>
      <c r="G3" s="5">
        <v>150000000</v>
      </c>
      <c r="H3" s="5">
        <v>2100000</v>
      </c>
      <c r="I3" s="5">
        <v>230000000</v>
      </c>
    </row>
    <row r="4" spans="1:10" x14ac:dyDescent="0.45">
      <c r="A4" s="3" t="s">
        <v>113</v>
      </c>
      <c r="B4" s="4">
        <v>45720</v>
      </c>
      <c r="C4" s="3" t="str">
        <f t="shared" ref="C4:C11" si="0">IF(MOD(DAY(B4),5)=0,"정기시험","상시시험")</f>
        <v>상시시험</v>
      </c>
      <c r="E4" s="3" t="s">
        <v>114</v>
      </c>
      <c r="F4" s="3">
        <v>79</v>
      </c>
      <c r="G4" s="5">
        <v>170000000</v>
      </c>
      <c r="H4" s="5">
        <v>2500000</v>
      </c>
      <c r="I4" s="5">
        <v>260000000</v>
      </c>
    </row>
    <row r="5" spans="1:10" x14ac:dyDescent="0.45">
      <c r="A5" s="3" t="s">
        <v>115</v>
      </c>
      <c r="B5" s="4">
        <v>45721</v>
      </c>
      <c r="C5" s="3" t="str">
        <f t="shared" si="0"/>
        <v>정기시험</v>
      </c>
      <c r="E5" s="3" t="s">
        <v>116</v>
      </c>
      <c r="F5" s="3">
        <v>66</v>
      </c>
      <c r="G5" s="5">
        <v>150000000</v>
      </c>
      <c r="H5" s="5">
        <v>2100000</v>
      </c>
      <c r="I5" s="5">
        <v>210000000</v>
      </c>
    </row>
    <row r="6" spans="1:10" x14ac:dyDescent="0.45">
      <c r="A6" s="3" t="s">
        <v>117</v>
      </c>
      <c r="B6" s="4">
        <v>45726</v>
      </c>
      <c r="C6" s="3" t="str">
        <f t="shared" si="0"/>
        <v>정기시험</v>
      </c>
      <c r="E6" s="3" t="s">
        <v>118</v>
      </c>
      <c r="F6" s="3">
        <v>148</v>
      </c>
      <c r="G6" s="5">
        <v>330000000</v>
      </c>
      <c r="H6" s="5">
        <v>4700000</v>
      </c>
      <c r="I6" s="5">
        <v>480000000</v>
      </c>
    </row>
    <row r="7" spans="1:10" x14ac:dyDescent="0.45">
      <c r="A7" s="3" t="s">
        <v>119</v>
      </c>
      <c r="B7" s="4">
        <v>45727</v>
      </c>
      <c r="C7" s="3" t="str">
        <f t="shared" si="0"/>
        <v>상시시험</v>
      </c>
      <c r="E7" s="3" t="s">
        <v>112</v>
      </c>
      <c r="F7" s="3">
        <v>72</v>
      </c>
      <c r="G7" s="5">
        <v>160000000</v>
      </c>
      <c r="H7" s="5">
        <v>2200000</v>
      </c>
      <c r="I7" s="5">
        <v>230000000</v>
      </c>
    </row>
    <row r="8" spans="1:10" x14ac:dyDescent="0.45">
      <c r="A8" s="3" t="s">
        <v>120</v>
      </c>
      <c r="B8" s="4">
        <v>45728</v>
      </c>
      <c r="C8" s="3" t="str">
        <f t="shared" si="0"/>
        <v>상시시험</v>
      </c>
      <c r="E8" s="3" t="s">
        <v>114</v>
      </c>
      <c r="F8" s="3">
        <v>105</v>
      </c>
      <c r="G8" s="5">
        <v>230000000</v>
      </c>
      <c r="H8" s="5">
        <v>3300000</v>
      </c>
      <c r="I8" s="5">
        <v>340000000</v>
      </c>
    </row>
    <row r="9" spans="1:10" x14ac:dyDescent="0.45">
      <c r="A9" s="3" t="s">
        <v>121</v>
      </c>
      <c r="B9" s="4">
        <v>45734</v>
      </c>
      <c r="C9" s="3" t="str">
        <f t="shared" si="0"/>
        <v>상시시험</v>
      </c>
      <c r="E9" s="3" t="s">
        <v>118</v>
      </c>
      <c r="F9" s="3">
        <v>135</v>
      </c>
      <c r="G9" s="5">
        <v>300000000</v>
      </c>
      <c r="H9" s="5">
        <v>4200000</v>
      </c>
      <c r="I9" s="5">
        <v>440000000</v>
      </c>
      <c r="J9" s="1" t="s">
        <v>122</v>
      </c>
    </row>
    <row r="10" spans="1:10" x14ac:dyDescent="0.45">
      <c r="A10" s="3" t="s">
        <v>123</v>
      </c>
      <c r="B10" s="4">
        <v>45735</v>
      </c>
      <c r="C10" s="3" t="str">
        <f t="shared" si="0"/>
        <v>상시시험</v>
      </c>
      <c r="E10" s="3" t="s">
        <v>114</v>
      </c>
      <c r="F10" s="3">
        <v>99</v>
      </c>
      <c r="G10" s="5">
        <v>220000000</v>
      </c>
      <c r="H10" s="5">
        <v>3100000</v>
      </c>
      <c r="I10" s="5">
        <v>320000000</v>
      </c>
      <c r="J10" s="3" t="s">
        <v>40</v>
      </c>
    </row>
    <row r="11" spans="1:10" x14ac:dyDescent="0.45">
      <c r="A11" s="3" t="s">
        <v>124</v>
      </c>
      <c r="B11" s="4">
        <v>45736</v>
      </c>
      <c r="C11" s="3" t="str">
        <f t="shared" si="0"/>
        <v>정기시험</v>
      </c>
      <c r="E11" s="29" t="s">
        <v>125</v>
      </c>
      <c r="F11" s="30"/>
      <c r="G11" s="30"/>
      <c r="H11" s="31"/>
      <c r="I11" s="5">
        <f>ROUNDDOWN(DAVERAGE(E2:I10,5,J10:J11),-3)</f>
        <v>306666000</v>
      </c>
      <c r="J11" s="3" t="s">
        <v>242</v>
      </c>
    </row>
    <row r="13" spans="1:10" x14ac:dyDescent="0.45">
      <c r="A13" s="9" t="s">
        <v>126</v>
      </c>
      <c r="B13" s="10" t="s">
        <v>127</v>
      </c>
      <c r="G13" s="9" t="s">
        <v>128</v>
      </c>
      <c r="H13" s="10" t="s">
        <v>129</v>
      </c>
    </row>
    <row r="14" spans="1:10" x14ac:dyDescent="0.45">
      <c r="A14" s="3" t="s">
        <v>130</v>
      </c>
      <c r="B14" s="3" t="s">
        <v>131</v>
      </c>
      <c r="C14" s="3" t="s">
        <v>132</v>
      </c>
      <c r="D14" s="3" t="s">
        <v>133</v>
      </c>
      <c r="E14" s="3" t="s">
        <v>134</v>
      </c>
      <c r="G14" s="3" t="s">
        <v>135</v>
      </c>
      <c r="H14" s="3" t="s">
        <v>136</v>
      </c>
      <c r="I14" s="3" t="s">
        <v>137</v>
      </c>
      <c r="J14" s="11" t="s">
        <v>138</v>
      </c>
    </row>
    <row r="15" spans="1:10" x14ac:dyDescent="0.45">
      <c r="A15" s="3" t="s">
        <v>139</v>
      </c>
      <c r="B15" s="3" t="s">
        <v>140</v>
      </c>
      <c r="C15" s="5">
        <v>2534</v>
      </c>
      <c r="D15" s="5">
        <v>2463</v>
      </c>
      <c r="E15" s="5">
        <v>2954</v>
      </c>
      <c r="G15" s="3" t="s">
        <v>141</v>
      </c>
      <c r="H15" s="3">
        <v>100215368</v>
      </c>
      <c r="I15" s="3" t="s">
        <v>142</v>
      </c>
      <c r="J15" s="3" t="str">
        <f>LEFT(H15,4)&amp;"-"&amp;VLOOKUP(MID(H15,5,1)*1,$G$28:$H$30,2,FALSE)</f>
        <v>1002-워드</v>
      </c>
    </row>
    <row r="16" spans="1:10" x14ac:dyDescent="0.45">
      <c r="A16" s="3" t="s">
        <v>143</v>
      </c>
      <c r="B16" s="3" t="s">
        <v>144</v>
      </c>
      <c r="C16" s="5">
        <v>5381</v>
      </c>
      <c r="D16" s="5">
        <v>5071</v>
      </c>
      <c r="E16" s="5">
        <v>4866</v>
      </c>
      <c r="G16" s="3" t="s">
        <v>145</v>
      </c>
      <c r="H16" s="3">
        <v>101433025</v>
      </c>
      <c r="I16" s="3" t="s">
        <v>146</v>
      </c>
      <c r="J16" s="3" t="str">
        <f t="shared" ref="J16:J24" si="1">LEFT(H16,4)&amp;"-"&amp;VLOOKUP(MID(H16,5,1)*1,$G$28:$H$30,2,FALSE)</f>
        <v>1014-컴활2급</v>
      </c>
    </row>
    <row r="17" spans="1:10" x14ac:dyDescent="0.45">
      <c r="A17" s="3" t="s">
        <v>147</v>
      </c>
      <c r="B17" s="3" t="s">
        <v>140</v>
      </c>
      <c r="C17" s="5">
        <v>1967</v>
      </c>
      <c r="D17" s="5">
        <v>3549</v>
      </c>
      <c r="E17" s="5">
        <v>2672</v>
      </c>
      <c r="G17" s="3" t="s">
        <v>148</v>
      </c>
      <c r="H17" s="3">
        <v>101029041</v>
      </c>
      <c r="I17" s="3" t="s">
        <v>146</v>
      </c>
      <c r="J17" s="3" t="str">
        <f t="shared" si="1"/>
        <v>1010-컴활1급</v>
      </c>
    </row>
    <row r="18" spans="1:10" x14ac:dyDescent="0.45">
      <c r="A18" s="3" t="s">
        <v>149</v>
      </c>
      <c r="B18" s="3" t="s">
        <v>144</v>
      </c>
      <c r="C18" s="5">
        <v>2648</v>
      </c>
      <c r="D18" s="5">
        <v>2786</v>
      </c>
      <c r="E18" s="5">
        <v>3078</v>
      </c>
      <c r="G18" s="3" t="s">
        <v>150</v>
      </c>
      <c r="H18" s="3">
        <v>101624257</v>
      </c>
      <c r="I18" s="3" t="s">
        <v>142</v>
      </c>
      <c r="J18" s="3" t="str">
        <f t="shared" si="1"/>
        <v>1016-컴활1급</v>
      </c>
    </row>
    <row r="19" spans="1:10" x14ac:dyDescent="0.45">
      <c r="A19" s="3" t="s">
        <v>151</v>
      </c>
      <c r="B19" s="3" t="s">
        <v>140</v>
      </c>
      <c r="C19" s="5">
        <v>4259</v>
      </c>
      <c r="D19" s="5">
        <v>4862</v>
      </c>
      <c r="E19" s="5">
        <v>5037</v>
      </c>
      <c r="G19" s="3" t="s">
        <v>152</v>
      </c>
      <c r="H19" s="3">
        <v>100218961</v>
      </c>
      <c r="I19" s="3" t="s">
        <v>153</v>
      </c>
      <c r="J19" s="3" t="str">
        <f t="shared" si="1"/>
        <v>1002-워드</v>
      </c>
    </row>
    <row r="20" spans="1:10" x14ac:dyDescent="0.45">
      <c r="A20" s="3" t="s">
        <v>154</v>
      </c>
      <c r="B20" s="3" t="s">
        <v>144</v>
      </c>
      <c r="C20" s="5">
        <v>3809</v>
      </c>
      <c r="D20" s="5">
        <v>3793</v>
      </c>
      <c r="E20" s="5">
        <v>3945</v>
      </c>
      <c r="G20" s="3" t="s">
        <v>155</v>
      </c>
      <c r="H20" s="3">
        <v>101435487</v>
      </c>
      <c r="I20" s="3" t="s">
        <v>153</v>
      </c>
      <c r="J20" s="3" t="str">
        <f t="shared" si="1"/>
        <v>1014-컴활2급</v>
      </c>
    </row>
    <row r="21" spans="1:10" x14ac:dyDescent="0.45">
      <c r="A21" s="3" t="s">
        <v>156</v>
      </c>
      <c r="B21" s="3" t="s">
        <v>144</v>
      </c>
      <c r="C21" s="5">
        <v>1661</v>
      </c>
      <c r="D21" s="5">
        <v>2158</v>
      </c>
      <c r="E21" s="5">
        <v>1998</v>
      </c>
      <c r="G21" s="3" t="s">
        <v>157</v>
      </c>
      <c r="H21" s="3">
        <v>101126698</v>
      </c>
      <c r="I21" s="3" t="s">
        <v>142</v>
      </c>
      <c r="J21" s="3" t="str">
        <f t="shared" si="1"/>
        <v>1011-컴활1급</v>
      </c>
    </row>
    <row r="22" spans="1:10" ht="17" customHeight="1" x14ac:dyDescent="0.45">
      <c r="A22" s="3" t="s">
        <v>158</v>
      </c>
      <c r="B22" s="3" t="s">
        <v>140</v>
      </c>
      <c r="C22" s="5">
        <v>3940</v>
      </c>
      <c r="D22" s="5">
        <v>3704</v>
      </c>
      <c r="E22" s="5">
        <v>3513</v>
      </c>
      <c r="G22" s="3" t="s">
        <v>159</v>
      </c>
      <c r="H22" s="3">
        <v>101125804</v>
      </c>
      <c r="I22" s="3" t="s">
        <v>153</v>
      </c>
      <c r="J22" s="3" t="str">
        <f t="shared" si="1"/>
        <v>1011-컴활1급</v>
      </c>
    </row>
    <row r="23" spans="1:10" x14ac:dyDescent="0.45">
      <c r="A23" s="29" t="s">
        <v>160</v>
      </c>
      <c r="B23" s="30"/>
      <c r="C23" s="30"/>
      <c r="D23" s="31"/>
      <c r="E23" s="8">
        <f>ABS(AVERAGEIF(B15:B22,"영업1팀",C15:C22)-AVERAGEIF(B15:B22,"영업1팀",D15:D22))</f>
        <v>469.5</v>
      </c>
      <c r="G23" s="3" t="s">
        <v>161</v>
      </c>
      <c r="H23" s="3">
        <v>101531523</v>
      </c>
      <c r="I23" s="3" t="s">
        <v>146</v>
      </c>
      <c r="J23" s="3" t="str">
        <f t="shared" si="1"/>
        <v>1015-컴활2급</v>
      </c>
    </row>
    <row r="24" spans="1:10" x14ac:dyDescent="0.45">
      <c r="G24" s="3" t="s">
        <v>162</v>
      </c>
      <c r="H24" s="3">
        <v>101636857</v>
      </c>
      <c r="I24" s="3" t="s">
        <v>153</v>
      </c>
      <c r="J24" s="3" t="str">
        <f t="shared" si="1"/>
        <v>1016-컴활2급</v>
      </c>
    </row>
    <row r="25" spans="1:10" x14ac:dyDescent="0.45">
      <c r="A25" s="9" t="s">
        <v>163</v>
      </c>
      <c r="B25" s="10" t="s">
        <v>164</v>
      </c>
      <c r="D25" s="12" t="s">
        <v>165</v>
      </c>
    </row>
    <row r="26" spans="1:10" x14ac:dyDescent="0.45">
      <c r="A26" s="3" t="s">
        <v>166</v>
      </c>
      <c r="B26" s="3" t="s">
        <v>167</v>
      </c>
      <c r="C26" s="3" t="s">
        <v>168</v>
      </c>
      <c r="D26" s="3" t="s">
        <v>169</v>
      </c>
      <c r="G26" s="32" t="s">
        <v>170</v>
      </c>
      <c r="H26" s="32"/>
    </row>
    <row r="27" spans="1:10" x14ac:dyDescent="0.45">
      <c r="A27" s="3" t="s">
        <v>171</v>
      </c>
      <c r="B27" s="3" t="s">
        <v>172</v>
      </c>
      <c r="C27" s="3">
        <v>12.4</v>
      </c>
      <c r="D27" s="13">
        <v>3650</v>
      </c>
      <c r="G27" s="3" t="s">
        <v>173</v>
      </c>
      <c r="H27" s="3" t="s">
        <v>174</v>
      </c>
    </row>
    <row r="28" spans="1:10" x14ac:dyDescent="0.45">
      <c r="A28" s="3" t="s">
        <v>175</v>
      </c>
      <c r="B28" s="3" t="s">
        <v>176</v>
      </c>
      <c r="C28" s="3">
        <v>13.8</v>
      </c>
      <c r="D28" s="13">
        <v>4210</v>
      </c>
      <c r="G28" s="3">
        <v>1</v>
      </c>
      <c r="H28" s="3" t="s">
        <v>177</v>
      </c>
    </row>
    <row r="29" spans="1:10" x14ac:dyDescent="0.45">
      <c r="A29" s="3" t="s">
        <v>178</v>
      </c>
      <c r="B29" s="3" t="s">
        <v>179</v>
      </c>
      <c r="C29" s="3">
        <v>14.2</v>
      </c>
      <c r="D29" s="13">
        <v>5100</v>
      </c>
      <c r="G29" s="3">
        <v>2</v>
      </c>
      <c r="H29" s="3" t="s">
        <v>180</v>
      </c>
    </row>
    <row r="30" spans="1:10" x14ac:dyDescent="0.45">
      <c r="A30" s="3" t="s">
        <v>181</v>
      </c>
      <c r="B30" s="3" t="s">
        <v>179</v>
      </c>
      <c r="C30" s="3">
        <v>12.5</v>
      </c>
      <c r="D30" s="13">
        <v>4980</v>
      </c>
      <c r="G30" s="3">
        <v>3</v>
      </c>
      <c r="H30" s="3" t="s">
        <v>182</v>
      </c>
    </row>
    <row r="31" spans="1:10" x14ac:dyDescent="0.45">
      <c r="A31" s="3" t="s">
        <v>183</v>
      </c>
      <c r="B31" s="3" t="s">
        <v>172</v>
      </c>
      <c r="C31" s="3">
        <v>11.8</v>
      </c>
      <c r="D31" s="13">
        <v>3250</v>
      </c>
    </row>
    <row r="32" spans="1:10" x14ac:dyDescent="0.45">
      <c r="A32" s="3" t="s">
        <v>184</v>
      </c>
      <c r="B32" s="3" t="s">
        <v>176</v>
      </c>
      <c r="C32" s="3">
        <v>12.5</v>
      </c>
      <c r="D32" s="13">
        <v>2880</v>
      </c>
    </row>
    <row r="33" spans="1:7" x14ac:dyDescent="0.45">
      <c r="A33" s="3" t="s">
        <v>185</v>
      </c>
      <c r="B33" s="3" t="s">
        <v>172</v>
      </c>
      <c r="C33" s="3">
        <v>14.3</v>
      </c>
      <c r="D33" s="13">
        <v>4670</v>
      </c>
    </row>
    <row r="34" spans="1:7" x14ac:dyDescent="0.45">
      <c r="A34" s="3" t="s">
        <v>186</v>
      </c>
      <c r="B34" s="3" t="s">
        <v>176</v>
      </c>
      <c r="C34" s="3">
        <v>15.2</v>
      </c>
      <c r="D34" s="13">
        <v>2260</v>
      </c>
      <c r="E34" s="33" t="s">
        <v>187</v>
      </c>
      <c r="F34" s="34"/>
      <c r="G34" s="34"/>
    </row>
    <row r="35" spans="1:7" x14ac:dyDescent="0.45">
      <c r="A35" s="3" t="s">
        <v>188</v>
      </c>
      <c r="B35" s="3" t="s">
        <v>179</v>
      </c>
      <c r="C35" s="3">
        <v>11.4</v>
      </c>
      <c r="D35" s="13">
        <v>4840</v>
      </c>
      <c r="E35" s="34"/>
      <c r="F35" s="34"/>
      <c r="G35" s="34"/>
    </row>
    <row r="36" spans="1:7" x14ac:dyDescent="0.45">
      <c r="A36" s="3" t="s">
        <v>189</v>
      </c>
      <c r="B36" s="3" t="s">
        <v>172</v>
      </c>
      <c r="C36" s="3">
        <v>12.7</v>
      </c>
      <c r="D36" s="13">
        <v>4190</v>
      </c>
      <c r="E36" s="35" t="str">
        <f>INDEX(A27:D36,MATCH(DMAX(A26:D36,3,B26:B27),C27:C27:C36,0),1)</f>
        <v>아반스</v>
      </c>
      <c r="F36" s="35"/>
      <c r="G36" s="35"/>
    </row>
  </sheetData>
  <mergeCells count="5">
    <mergeCell ref="E11:H11"/>
    <mergeCell ref="A23:D23"/>
    <mergeCell ref="G26:H26"/>
    <mergeCell ref="E34:G35"/>
    <mergeCell ref="E36:G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93881-CFDD-4F77-BC1C-DF04E2E0AA8F}">
  <dimension ref="A1:G26"/>
  <sheetViews>
    <sheetView workbookViewId="0">
      <selection activeCell="H20" sqref="H20"/>
    </sheetView>
  </sheetViews>
  <sheetFormatPr defaultRowHeight="17" x14ac:dyDescent="0.45"/>
  <cols>
    <col min="1" max="1" width="12.33203125" bestFit="1" customWidth="1"/>
    <col min="2" max="7" width="14.5" bestFit="1" customWidth="1"/>
    <col min="8" max="9" width="19.1640625" bestFit="1" customWidth="1"/>
  </cols>
  <sheetData>
    <row r="1" spans="1:6" ht="21" x14ac:dyDescent="0.45">
      <c r="A1" s="25" t="s">
        <v>63</v>
      </c>
      <c r="B1" s="25"/>
      <c r="C1" s="25"/>
      <c r="D1" s="25"/>
      <c r="E1" s="25"/>
      <c r="F1" s="25"/>
    </row>
    <row r="3" spans="1:6" x14ac:dyDescent="0.45">
      <c r="A3" s="3" t="s">
        <v>64</v>
      </c>
      <c r="B3" s="3" t="s">
        <v>65</v>
      </c>
      <c r="C3" s="3" t="s">
        <v>66</v>
      </c>
      <c r="D3" s="3" t="s">
        <v>67</v>
      </c>
      <c r="E3" s="3" t="s">
        <v>68</v>
      </c>
      <c r="F3" s="3" t="s">
        <v>69</v>
      </c>
    </row>
    <row r="4" spans="1:6" x14ac:dyDescent="0.45">
      <c r="A4" s="3" t="s">
        <v>70</v>
      </c>
      <c r="B4" s="3" t="s">
        <v>71</v>
      </c>
      <c r="C4" s="4">
        <v>45843</v>
      </c>
      <c r="D4" s="5">
        <v>8500</v>
      </c>
      <c r="E4" s="5">
        <v>2000</v>
      </c>
      <c r="F4" s="5">
        <v>17000000</v>
      </c>
    </row>
    <row r="5" spans="1:6" x14ac:dyDescent="0.45">
      <c r="A5" s="3" t="s">
        <v>72</v>
      </c>
      <c r="B5" s="3" t="s">
        <v>71</v>
      </c>
      <c r="C5" s="4">
        <v>45843</v>
      </c>
      <c r="D5" s="5">
        <v>7600</v>
      </c>
      <c r="E5" s="5">
        <v>1800</v>
      </c>
      <c r="F5" s="5">
        <v>13680000</v>
      </c>
    </row>
    <row r="6" spans="1:6" x14ac:dyDescent="0.45">
      <c r="A6" s="3" t="s">
        <v>73</v>
      </c>
      <c r="B6" s="3" t="s">
        <v>74</v>
      </c>
      <c r="C6" s="4">
        <v>45843</v>
      </c>
      <c r="D6" s="5">
        <v>4800</v>
      </c>
      <c r="E6" s="5">
        <v>1600</v>
      </c>
      <c r="F6" s="5">
        <v>7680000</v>
      </c>
    </row>
    <row r="7" spans="1:6" x14ac:dyDescent="0.45">
      <c r="A7" s="3" t="s">
        <v>75</v>
      </c>
      <c r="B7" s="3" t="s">
        <v>76</v>
      </c>
      <c r="C7" s="4">
        <v>45843</v>
      </c>
      <c r="D7" s="5">
        <v>8500</v>
      </c>
      <c r="E7" s="5">
        <v>1500</v>
      </c>
      <c r="F7" s="5">
        <v>12750000</v>
      </c>
    </row>
    <row r="8" spans="1:6" x14ac:dyDescent="0.45">
      <c r="A8" s="3" t="s">
        <v>75</v>
      </c>
      <c r="B8" s="3" t="s">
        <v>74</v>
      </c>
      <c r="C8" s="4">
        <v>45854</v>
      </c>
      <c r="D8" s="5">
        <v>4800</v>
      </c>
      <c r="E8" s="5">
        <v>2400</v>
      </c>
      <c r="F8" s="5">
        <v>11520000</v>
      </c>
    </row>
    <row r="9" spans="1:6" x14ac:dyDescent="0.45">
      <c r="A9" s="3" t="s">
        <v>70</v>
      </c>
      <c r="B9" s="3" t="s">
        <v>74</v>
      </c>
      <c r="C9" s="4">
        <v>45854</v>
      </c>
      <c r="D9" s="5">
        <v>4800</v>
      </c>
      <c r="E9" s="5">
        <v>1900</v>
      </c>
      <c r="F9" s="5">
        <v>9120000</v>
      </c>
    </row>
    <row r="10" spans="1:6" x14ac:dyDescent="0.45">
      <c r="A10" s="3" t="s">
        <v>73</v>
      </c>
      <c r="B10" s="3" t="s">
        <v>71</v>
      </c>
      <c r="C10" s="4">
        <v>45854</v>
      </c>
      <c r="D10" s="5">
        <v>8500</v>
      </c>
      <c r="E10" s="5">
        <v>1800</v>
      </c>
      <c r="F10" s="5">
        <v>15300000</v>
      </c>
    </row>
    <row r="11" spans="1:6" x14ac:dyDescent="0.45">
      <c r="A11" s="3" t="s">
        <v>72</v>
      </c>
      <c r="B11" s="3" t="s">
        <v>76</v>
      </c>
      <c r="C11" s="4">
        <v>45854</v>
      </c>
      <c r="D11" s="5">
        <v>7600</v>
      </c>
      <c r="E11" s="5">
        <v>1600</v>
      </c>
      <c r="F11" s="5">
        <v>12160000</v>
      </c>
    </row>
    <row r="12" spans="1:6" x14ac:dyDescent="0.45">
      <c r="A12" s="3" t="s">
        <v>73</v>
      </c>
      <c r="B12" s="3" t="s">
        <v>76</v>
      </c>
      <c r="C12" s="4">
        <v>45863</v>
      </c>
      <c r="D12" s="5">
        <v>7600</v>
      </c>
      <c r="E12" s="5">
        <v>2200</v>
      </c>
      <c r="F12" s="5">
        <v>16720000</v>
      </c>
    </row>
    <row r="13" spans="1:6" x14ac:dyDescent="0.45">
      <c r="A13" s="3" t="s">
        <v>72</v>
      </c>
      <c r="B13" s="3" t="s">
        <v>74</v>
      </c>
      <c r="C13" s="4">
        <v>45863</v>
      </c>
      <c r="D13" s="5">
        <v>4800</v>
      </c>
      <c r="E13" s="5">
        <v>2000</v>
      </c>
      <c r="F13" s="5">
        <v>9600000</v>
      </c>
    </row>
    <row r="14" spans="1:6" x14ac:dyDescent="0.45">
      <c r="A14" s="3" t="s">
        <v>70</v>
      </c>
      <c r="B14" s="3" t="s">
        <v>76</v>
      </c>
      <c r="C14" s="4">
        <v>45863</v>
      </c>
      <c r="D14" s="5">
        <v>7600</v>
      </c>
      <c r="E14" s="5">
        <v>1900</v>
      </c>
      <c r="F14" s="5">
        <v>14440000</v>
      </c>
    </row>
    <row r="15" spans="1:6" x14ac:dyDescent="0.45">
      <c r="A15" s="3" t="s">
        <v>75</v>
      </c>
      <c r="B15" s="3" t="s">
        <v>71</v>
      </c>
      <c r="C15" s="4">
        <v>45863</v>
      </c>
      <c r="D15" s="5">
        <v>8500</v>
      </c>
      <c r="E15" s="5">
        <v>1600</v>
      </c>
      <c r="F15" s="5">
        <v>13600000</v>
      </c>
    </row>
    <row r="18" spans="1:7" x14ac:dyDescent="0.45">
      <c r="A18" s="21" t="s">
        <v>64</v>
      </c>
      <c r="B18" t="s">
        <v>247</v>
      </c>
    </row>
    <row r="20" spans="1:7" x14ac:dyDescent="0.45">
      <c r="B20" s="21" t="s">
        <v>248</v>
      </c>
    </row>
    <row r="21" spans="1:7" x14ac:dyDescent="0.45">
      <c r="B21" s="23">
        <v>45843</v>
      </c>
      <c r="D21" s="23">
        <v>45854</v>
      </c>
      <c r="F21" s="23">
        <v>45863</v>
      </c>
    </row>
    <row r="22" spans="1:7" x14ac:dyDescent="0.45">
      <c r="A22" s="21" t="s">
        <v>243</v>
      </c>
      <c r="B22" t="s">
        <v>245</v>
      </c>
      <c r="C22" t="s">
        <v>246</v>
      </c>
      <c r="D22" t="s">
        <v>245</v>
      </c>
      <c r="E22" t="s">
        <v>246</v>
      </c>
      <c r="F22" t="s">
        <v>245</v>
      </c>
      <c r="G22" t="s">
        <v>246</v>
      </c>
    </row>
    <row r="23" spans="1:7" x14ac:dyDescent="0.45">
      <c r="A23" s="22" t="s">
        <v>71</v>
      </c>
      <c r="B23" s="24">
        <v>3800</v>
      </c>
      <c r="C23" s="24">
        <v>30680000</v>
      </c>
      <c r="D23" s="24">
        <v>1800</v>
      </c>
      <c r="E23" s="24">
        <v>15300000</v>
      </c>
      <c r="F23" s="24">
        <v>1600</v>
      </c>
      <c r="G23" s="24">
        <v>13600000</v>
      </c>
    </row>
    <row r="24" spans="1:7" x14ac:dyDescent="0.45">
      <c r="A24" s="22" t="s">
        <v>76</v>
      </c>
      <c r="B24" s="24">
        <v>1500</v>
      </c>
      <c r="C24" s="24">
        <v>12750000</v>
      </c>
      <c r="D24" s="24">
        <v>1600</v>
      </c>
      <c r="E24" s="24">
        <v>12160000</v>
      </c>
      <c r="F24" s="24">
        <v>4100</v>
      </c>
      <c r="G24" s="24">
        <v>31160000</v>
      </c>
    </row>
    <row r="25" spans="1:7" x14ac:dyDescent="0.45">
      <c r="A25" s="22" t="s">
        <v>74</v>
      </c>
      <c r="B25" s="24">
        <v>1600</v>
      </c>
      <c r="C25" s="24">
        <v>7680000</v>
      </c>
      <c r="D25" s="24">
        <v>4300</v>
      </c>
      <c r="E25" s="24">
        <v>20640000</v>
      </c>
      <c r="F25" s="24">
        <v>2000</v>
      </c>
      <c r="G25" s="24">
        <v>9600000</v>
      </c>
    </row>
    <row r="26" spans="1:7" x14ac:dyDescent="0.45">
      <c r="A26" s="22" t="s">
        <v>244</v>
      </c>
      <c r="B26" s="24">
        <v>6900</v>
      </c>
      <c r="C26" s="24">
        <v>51110000</v>
      </c>
      <c r="D26" s="24">
        <v>7700</v>
      </c>
      <c r="E26" s="24">
        <v>48100000</v>
      </c>
      <c r="F26" s="24">
        <v>7700</v>
      </c>
      <c r="G26" s="24">
        <v>54360000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4CC46-8CFB-4880-BC37-7586425D94EA}">
  <dimension ref="A1:G16"/>
  <sheetViews>
    <sheetView workbookViewId="0">
      <selection activeCell="J16" sqref="J16"/>
    </sheetView>
  </sheetViews>
  <sheetFormatPr defaultRowHeight="17" x14ac:dyDescent="0.45"/>
  <cols>
    <col min="2" max="3" width="11.6640625" bestFit="1" customWidth="1"/>
    <col min="4" max="7" width="12.6640625" bestFit="1" customWidth="1"/>
  </cols>
  <sheetData>
    <row r="1" spans="1:7" x14ac:dyDescent="0.45">
      <c r="A1" s="36" t="s">
        <v>77</v>
      </c>
      <c r="B1" s="36"/>
    </row>
    <row r="2" spans="1:7" x14ac:dyDescent="0.45">
      <c r="A2" s="7" t="s">
        <v>78</v>
      </c>
      <c r="B2" s="8">
        <v>24000</v>
      </c>
    </row>
    <row r="3" spans="1:7" x14ac:dyDescent="0.45">
      <c r="A3" s="7" t="s">
        <v>79</v>
      </c>
      <c r="B3" s="8">
        <v>12000</v>
      </c>
    </row>
    <row r="4" spans="1:7" x14ac:dyDescent="0.45">
      <c r="A4" s="7" t="s">
        <v>80</v>
      </c>
      <c r="B4" s="8">
        <f>B2*30%*B3</f>
        <v>86400000</v>
      </c>
    </row>
    <row r="5" spans="1:7" x14ac:dyDescent="0.45">
      <c r="A5" s="7" t="s">
        <v>81</v>
      </c>
      <c r="B5" s="8">
        <v>95000000</v>
      </c>
    </row>
    <row r="6" spans="1:7" x14ac:dyDescent="0.45">
      <c r="A6" s="7" t="s">
        <v>82</v>
      </c>
      <c r="B6" s="8">
        <v>12000000</v>
      </c>
    </row>
    <row r="7" spans="1:7" x14ac:dyDescent="0.45">
      <c r="A7" s="7" t="s">
        <v>83</v>
      </c>
      <c r="B7" s="8">
        <f>B2*B3-SUM(B4:B6)</f>
        <v>94600000</v>
      </c>
    </row>
    <row r="10" spans="1:7" x14ac:dyDescent="0.45">
      <c r="C10" s="29" t="s">
        <v>79</v>
      </c>
      <c r="D10" s="30"/>
      <c r="E10" s="30"/>
      <c r="F10" s="30"/>
      <c r="G10" s="31"/>
    </row>
    <row r="11" spans="1:7" x14ac:dyDescent="0.45">
      <c r="A11" s="37" t="s">
        <v>78</v>
      </c>
      <c r="B11" s="8">
        <f>B2*B3-SUM(B4:B6)</f>
        <v>94600000</v>
      </c>
      <c r="C11" s="8">
        <v>10000</v>
      </c>
      <c r="D11" s="8">
        <v>11000</v>
      </c>
      <c r="E11" s="8">
        <v>12000</v>
      </c>
      <c r="F11" s="8">
        <v>13000</v>
      </c>
      <c r="G11" s="8">
        <v>14000</v>
      </c>
    </row>
    <row r="12" spans="1:7" x14ac:dyDescent="0.45">
      <c r="A12" s="38"/>
      <c r="B12" s="8">
        <v>20000</v>
      </c>
      <c r="C12" s="8">
        <f t="dataTable" ref="C12:G16" dt2D="1" dtr="1" r1="B3" r2="B2"/>
        <v>33000000</v>
      </c>
      <c r="D12" s="8">
        <v>47000000</v>
      </c>
      <c r="E12" s="8">
        <v>61000000</v>
      </c>
      <c r="F12" s="8">
        <v>75000000</v>
      </c>
      <c r="G12" s="8">
        <v>89000000</v>
      </c>
    </row>
    <row r="13" spans="1:7" x14ac:dyDescent="0.45">
      <c r="A13" s="38"/>
      <c r="B13" s="8">
        <v>22000</v>
      </c>
      <c r="C13" s="8">
        <v>47000000</v>
      </c>
      <c r="D13" s="8">
        <v>62400000</v>
      </c>
      <c r="E13" s="8">
        <v>77800000</v>
      </c>
      <c r="F13" s="8">
        <v>93200000</v>
      </c>
      <c r="G13" s="8">
        <v>108600000</v>
      </c>
    </row>
    <row r="14" spans="1:7" x14ac:dyDescent="0.45">
      <c r="A14" s="38"/>
      <c r="B14" s="8">
        <v>24000</v>
      </c>
      <c r="C14" s="8">
        <v>61000000</v>
      </c>
      <c r="D14" s="8">
        <v>77800000</v>
      </c>
      <c r="E14" s="8">
        <v>94600000</v>
      </c>
      <c r="F14" s="8">
        <v>111400000</v>
      </c>
      <c r="G14" s="8">
        <v>128200000</v>
      </c>
    </row>
    <row r="15" spans="1:7" x14ac:dyDescent="0.45">
      <c r="A15" s="38"/>
      <c r="B15" s="8">
        <v>26000</v>
      </c>
      <c r="C15" s="8">
        <v>75000000</v>
      </c>
      <c r="D15" s="8">
        <v>93200000</v>
      </c>
      <c r="E15" s="8">
        <v>111400000</v>
      </c>
      <c r="F15" s="8">
        <v>129600000</v>
      </c>
      <c r="G15" s="8">
        <v>147800000</v>
      </c>
    </row>
    <row r="16" spans="1:7" x14ac:dyDescent="0.45">
      <c r="A16" s="39"/>
      <c r="B16" s="8">
        <v>28000</v>
      </c>
      <c r="C16" s="8">
        <v>89000000</v>
      </c>
      <c r="D16" s="8">
        <v>108600000</v>
      </c>
      <c r="E16" s="8">
        <v>128200000</v>
      </c>
      <c r="F16" s="8">
        <v>147800000</v>
      </c>
      <c r="G16" s="8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DFC03-101B-41B7-AC0D-5011345F4768}">
  <dimension ref="A1:F10"/>
  <sheetViews>
    <sheetView workbookViewId="0">
      <selection activeCell="J10" sqref="J10"/>
    </sheetView>
  </sheetViews>
  <sheetFormatPr defaultRowHeight="17" x14ac:dyDescent="0.45"/>
  <sheetData>
    <row r="1" spans="1:6" ht="21" x14ac:dyDescent="0.45">
      <c r="A1" s="25" t="s">
        <v>84</v>
      </c>
      <c r="B1" s="25"/>
      <c r="C1" s="25"/>
      <c r="D1" s="25"/>
      <c r="E1" s="25"/>
      <c r="F1" s="25"/>
    </row>
    <row r="3" spans="1:6" x14ac:dyDescent="0.45">
      <c r="A3" s="3" t="s">
        <v>85</v>
      </c>
      <c r="B3" s="3" t="s">
        <v>86</v>
      </c>
      <c r="C3" s="3" t="s">
        <v>87</v>
      </c>
      <c r="D3" s="3" t="s">
        <v>88</v>
      </c>
      <c r="E3" s="3" t="s">
        <v>89</v>
      </c>
      <c r="F3" s="3" t="s">
        <v>90</v>
      </c>
    </row>
    <row r="4" spans="1:6" x14ac:dyDescent="0.45">
      <c r="A4" s="3" t="s">
        <v>91</v>
      </c>
      <c r="B4" s="3" t="s">
        <v>92</v>
      </c>
      <c r="C4" s="3">
        <v>86</v>
      </c>
      <c r="D4" s="3">
        <v>82</v>
      </c>
      <c r="E4" s="3">
        <v>79</v>
      </c>
      <c r="F4" s="3">
        <f>SUM(C4:E4)</f>
        <v>247</v>
      </c>
    </row>
    <row r="5" spans="1:6" x14ac:dyDescent="0.45">
      <c r="A5" s="3" t="s">
        <v>93</v>
      </c>
      <c r="B5" s="3" t="s">
        <v>94</v>
      </c>
      <c r="C5" s="3">
        <v>78</v>
      </c>
      <c r="D5" s="3">
        <v>81</v>
      </c>
      <c r="E5" s="3">
        <v>82</v>
      </c>
      <c r="F5" s="3">
        <f t="shared" ref="F5:F10" si="0">SUM(C5:E5)</f>
        <v>241</v>
      </c>
    </row>
    <row r="6" spans="1:6" x14ac:dyDescent="0.45">
      <c r="A6" s="3" t="s">
        <v>95</v>
      </c>
      <c r="B6" s="3" t="s">
        <v>94</v>
      </c>
      <c r="C6" s="3">
        <v>92</v>
      </c>
      <c r="D6" s="3">
        <v>93</v>
      </c>
      <c r="E6" s="3">
        <v>98</v>
      </c>
      <c r="F6" s="3">
        <f t="shared" si="0"/>
        <v>283</v>
      </c>
    </row>
    <row r="7" spans="1:6" x14ac:dyDescent="0.45">
      <c r="A7" s="3" t="s">
        <v>96</v>
      </c>
      <c r="B7" s="3" t="s">
        <v>92</v>
      </c>
      <c r="C7" s="3">
        <v>79</v>
      </c>
      <c r="D7" s="3">
        <v>74</v>
      </c>
      <c r="E7" s="3">
        <v>67</v>
      </c>
      <c r="F7" s="3">
        <f t="shared" si="0"/>
        <v>220</v>
      </c>
    </row>
    <row r="8" spans="1:6" x14ac:dyDescent="0.45">
      <c r="A8" s="3" t="s">
        <v>97</v>
      </c>
      <c r="B8" s="3" t="s">
        <v>94</v>
      </c>
      <c r="C8" s="3">
        <v>94</v>
      </c>
      <c r="D8" s="3">
        <v>92</v>
      </c>
      <c r="E8" s="3">
        <v>95</v>
      </c>
      <c r="F8" s="3">
        <f t="shared" si="0"/>
        <v>281</v>
      </c>
    </row>
    <row r="9" spans="1:6" x14ac:dyDescent="0.45">
      <c r="A9" s="3" t="s">
        <v>98</v>
      </c>
      <c r="B9" s="3" t="s">
        <v>92</v>
      </c>
      <c r="C9" s="3">
        <v>69</v>
      </c>
      <c r="D9" s="3">
        <v>67</v>
      </c>
      <c r="E9" s="3">
        <v>63</v>
      </c>
      <c r="F9" s="3">
        <f t="shared" si="0"/>
        <v>199</v>
      </c>
    </row>
    <row r="10" spans="1:6" x14ac:dyDescent="0.45">
      <c r="A10" s="3" t="s">
        <v>99</v>
      </c>
      <c r="B10" s="3" t="s">
        <v>92</v>
      </c>
      <c r="C10" s="3">
        <v>82</v>
      </c>
      <c r="D10" s="3">
        <v>88</v>
      </c>
      <c r="E10" s="3">
        <v>80</v>
      </c>
      <c r="F10" s="3">
        <f t="shared" si="0"/>
        <v>250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테두리">
                <anchor moveWithCells="1" sizeWithCells="1">
                  <from>
                    <xdr:col>3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0B65F-67DB-4EF4-B5F5-07E95A85A2E2}">
  <dimension ref="A1:F11"/>
  <sheetViews>
    <sheetView tabSelected="1" workbookViewId="0">
      <selection activeCell="K17" sqref="K17"/>
    </sheetView>
  </sheetViews>
  <sheetFormatPr defaultRowHeight="17" x14ac:dyDescent="0.45"/>
  <cols>
    <col min="5" max="6" width="10.4140625" bestFit="1" customWidth="1"/>
  </cols>
  <sheetData>
    <row r="1" spans="1:6" ht="21" x14ac:dyDescent="0.45">
      <c r="A1" s="25" t="s">
        <v>190</v>
      </c>
      <c r="B1" s="25"/>
      <c r="C1" s="25"/>
      <c r="D1" s="25"/>
      <c r="E1" s="25"/>
      <c r="F1" s="25"/>
    </row>
    <row r="3" spans="1:6" x14ac:dyDescent="0.45">
      <c r="A3" s="3" t="s">
        <v>106</v>
      </c>
      <c r="B3" s="3" t="s">
        <v>191</v>
      </c>
      <c r="C3" s="3" t="s">
        <v>192</v>
      </c>
      <c r="D3" s="3" t="s">
        <v>193</v>
      </c>
      <c r="E3" s="3" t="s">
        <v>194</v>
      </c>
      <c r="F3" s="3" t="s">
        <v>195</v>
      </c>
    </row>
    <row r="4" spans="1:6" x14ac:dyDescent="0.45">
      <c r="A4" s="3" t="s">
        <v>196</v>
      </c>
      <c r="B4" s="3" t="s">
        <v>197</v>
      </c>
      <c r="C4" s="3" t="s">
        <v>198</v>
      </c>
      <c r="D4" s="14">
        <v>14000</v>
      </c>
      <c r="E4" s="14">
        <v>2542</v>
      </c>
      <c r="F4" s="14">
        <v>2898</v>
      </c>
    </row>
    <row r="5" spans="1:6" x14ac:dyDescent="0.45">
      <c r="A5" s="3" t="s">
        <v>196</v>
      </c>
      <c r="B5" s="3" t="s">
        <v>199</v>
      </c>
      <c r="C5" s="3" t="s">
        <v>200</v>
      </c>
      <c r="D5" s="14">
        <v>15000</v>
      </c>
      <c r="E5" s="14">
        <v>2108</v>
      </c>
      <c r="F5" s="14">
        <v>1792</v>
      </c>
    </row>
    <row r="6" spans="1:6" x14ac:dyDescent="0.45">
      <c r="A6" s="3" t="s">
        <v>196</v>
      </c>
      <c r="B6" s="3" t="s">
        <v>201</v>
      </c>
      <c r="C6" s="3" t="s">
        <v>202</v>
      </c>
      <c r="D6" s="14">
        <v>12000</v>
      </c>
      <c r="E6" s="14">
        <v>3193</v>
      </c>
      <c r="F6" s="14">
        <v>2522</v>
      </c>
    </row>
    <row r="7" spans="1:6" x14ac:dyDescent="0.45">
      <c r="A7" s="3" t="s">
        <v>203</v>
      </c>
      <c r="B7" s="3" t="s">
        <v>204</v>
      </c>
      <c r="C7" s="3" t="s">
        <v>205</v>
      </c>
      <c r="D7" s="14">
        <v>24000</v>
      </c>
      <c r="E7" s="14">
        <v>1829</v>
      </c>
      <c r="F7" s="14">
        <v>1533</v>
      </c>
    </row>
    <row r="8" spans="1:6" x14ac:dyDescent="0.45">
      <c r="A8" s="3" t="s">
        <v>203</v>
      </c>
      <c r="B8" s="3" t="s">
        <v>206</v>
      </c>
      <c r="C8" s="3" t="s">
        <v>207</v>
      </c>
      <c r="D8" s="14">
        <v>18000</v>
      </c>
      <c r="E8" s="14">
        <v>3965</v>
      </c>
      <c r="F8" s="14">
        <v>4630</v>
      </c>
    </row>
    <row r="9" spans="1:6" x14ac:dyDescent="0.45">
      <c r="A9" s="3" t="s">
        <v>203</v>
      </c>
      <c r="B9" s="3" t="s">
        <v>208</v>
      </c>
      <c r="C9" s="3" t="s">
        <v>209</v>
      </c>
      <c r="D9" s="14">
        <v>20000</v>
      </c>
      <c r="E9" s="14">
        <v>2139</v>
      </c>
      <c r="F9" s="14">
        <v>1797</v>
      </c>
    </row>
    <row r="10" spans="1:6" x14ac:dyDescent="0.45">
      <c r="A10" s="3" t="s">
        <v>210</v>
      </c>
      <c r="B10" s="3" t="s">
        <v>211</v>
      </c>
      <c r="C10" s="3" t="s">
        <v>212</v>
      </c>
      <c r="D10" s="14">
        <v>36000</v>
      </c>
      <c r="E10" s="14">
        <v>1732</v>
      </c>
      <c r="F10" s="14">
        <v>1975</v>
      </c>
    </row>
    <row r="11" spans="1:6" x14ac:dyDescent="0.45">
      <c r="A11" s="3" t="s">
        <v>210</v>
      </c>
      <c r="B11" s="3" t="s">
        <v>213</v>
      </c>
      <c r="C11" s="3" t="s">
        <v>214</v>
      </c>
      <c r="D11" s="14">
        <v>68000</v>
      </c>
      <c r="E11" s="14">
        <v>1426</v>
      </c>
      <c r="F11" s="14">
        <v>1697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박병준</cp:lastModifiedBy>
  <dcterms:created xsi:type="dcterms:W3CDTF">2025-02-05T04:40:07Z</dcterms:created>
  <dcterms:modified xsi:type="dcterms:W3CDTF">2026-03-31T12:04:00Z</dcterms:modified>
</cp:coreProperties>
</file>