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dydgu\OneDrive\바탕 화면\"/>
    </mc:Choice>
  </mc:AlternateContent>
  <bookViews>
    <workbookView xWindow="-36924" yWindow="1476" windowWidth="23328" windowHeight="18396" activeTab="7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시나리오 요약" sheetId="10" r:id="rId6"/>
    <sheet name="분석작업-2" sheetId="6" r:id="rId7"/>
    <sheet name="매크로작업" sheetId="8" r:id="rId8"/>
    <sheet name="차트작업" sheetId="7" r:id="rId9"/>
  </sheets>
  <definedNames>
    <definedName name="금리">'분석작업-2'!$C$6</definedName>
    <definedName name="불입금액">'분석작업-2'!$C$8</definedName>
    <definedName name="상품코드">'기본작업-2'!$B$4:$B$15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9" l="1"/>
  <c r="E29" i="9"/>
  <c r="E30" i="9"/>
  <c r="E31" i="9"/>
  <c r="E32" i="9"/>
  <c r="E33" i="9"/>
  <c r="E34" i="9"/>
  <c r="E27" i="9"/>
  <c r="J16" i="9"/>
  <c r="J17" i="9"/>
  <c r="J18" i="9"/>
  <c r="J19" i="9"/>
  <c r="J20" i="9"/>
  <c r="J21" i="9"/>
  <c r="J22" i="9"/>
  <c r="J23" i="9"/>
  <c r="J15" i="9"/>
  <c r="D23" i="9"/>
  <c r="J11" i="9"/>
  <c r="D4" i="9"/>
  <c r="D5" i="9"/>
  <c r="D6" i="9"/>
  <c r="D7" i="9"/>
  <c r="D8" i="9"/>
  <c r="D9" i="9"/>
  <c r="D10" i="9"/>
  <c r="D11" i="9"/>
  <c r="D3" i="9"/>
  <c r="E5" i="8"/>
  <c r="E6" i="8"/>
  <c r="E7" i="8"/>
  <c r="E8" i="8"/>
  <c r="E9" i="8"/>
  <c r="E10" i="8"/>
  <c r="E4" i="8"/>
  <c r="H21" i="5"/>
  <c r="G21" i="5"/>
  <c r="H19" i="5"/>
  <c r="G19" i="5"/>
  <c r="H13" i="5"/>
  <c r="G13" i="5"/>
  <c r="H8" i="5"/>
  <c r="G8" i="5"/>
  <c r="F22" i="5"/>
  <c r="F20" i="5"/>
  <c r="F14" i="5"/>
  <c r="F9" i="5"/>
  <c r="C8" i="6" l="1"/>
  <c r="F9" i="7"/>
  <c r="E9" i="7"/>
  <c r="E8" i="7"/>
  <c r="F8" i="7" s="1"/>
  <c r="E7" i="7"/>
  <c r="F7" i="7" s="1"/>
  <c r="E6" i="7"/>
  <c r="F6" i="7" s="1"/>
  <c r="F5" i="7"/>
  <c r="E5" i="7"/>
  <c r="E4" i="7"/>
  <c r="F4" i="7" s="1"/>
</calcChain>
</file>

<file path=xl/sharedStrings.xml><?xml version="1.0" encoding="utf-8"?>
<sst xmlns="http://schemas.openxmlformats.org/spreadsheetml/2006/main" count="253" uniqueCount="225">
  <si>
    <t>상공산업 인사발령</t>
    <phoneticPr fontId="2" type="noConversion"/>
  </si>
  <si>
    <t>상공마트 상품 입고 현황</t>
  </si>
  <si>
    <t>분류</t>
  </si>
  <si>
    <t>상품코드</t>
  </si>
  <si>
    <t>업체명</t>
  </si>
  <si>
    <t>상품명</t>
  </si>
  <si>
    <t>단가</t>
  </si>
  <si>
    <t>수량</t>
  </si>
  <si>
    <t>총액</t>
  </si>
  <si>
    <t>생활</t>
  </si>
  <si>
    <t>LF-2914</t>
  </si>
  <si>
    <t>한성산업</t>
  </si>
  <si>
    <t>순수물티슈</t>
  </si>
  <si>
    <t>LF-9066</t>
  </si>
  <si>
    <t>유명물산</t>
  </si>
  <si>
    <t>촉촉바디로션</t>
  </si>
  <si>
    <t>LF-5837</t>
  </si>
  <si>
    <t>포레스트</t>
  </si>
  <si>
    <t>볼륨업샴푸</t>
  </si>
  <si>
    <t>뷰티</t>
  </si>
  <si>
    <t>BT-4610</t>
  </si>
  <si>
    <t>뷰티그린</t>
  </si>
  <si>
    <t>리얼아이크림</t>
  </si>
  <si>
    <t>BT-9020</t>
  </si>
  <si>
    <t>해브앤유</t>
  </si>
  <si>
    <t>마녀폼클렌징</t>
  </si>
  <si>
    <t>BT-5842</t>
  </si>
  <si>
    <t>티오화학</t>
  </si>
  <si>
    <t>레드에센스</t>
  </si>
  <si>
    <t>식품</t>
  </si>
  <si>
    <t>FD-7257</t>
  </si>
  <si>
    <t>다온미트</t>
  </si>
  <si>
    <t>통통삼겹살</t>
  </si>
  <si>
    <t>FD-4884</t>
  </si>
  <si>
    <t>우리목장</t>
  </si>
  <si>
    <t>신선우유</t>
  </si>
  <si>
    <t>FD-6174</t>
  </si>
  <si>
    <t>넛츠피아</t>
  </si>
  <si>
    <t>건강한견과</t>
  </si>
  <si>
    <t>건강</t>
  </si>
  <si>
    <t>HS-9033</t>
  </si>
  <si>
    <t>한울약품</t>
  </si>
  <si>
    <t>생생루테인</t>
  </si>
  <si>
    <t>HS-1925</t>
  </si>
  <si>
    <t>튼튼건강</t>
  </si>
  <si>
    <t>장안에유산균</t>
  </si>
  <si>
    <t>HS-2178</t>
  </si>
  <si>
    <t>피바이오</t>
  </si>
  <si>
    <t>슈퍼오메가</t>
  </si>
  <si>
    <t>상공우유 판매 실적표</t>
  </si>
  <si>
    <t>제품명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</si>
  <si>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</si>
  <si>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</si>
  <si>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</si>
  <si>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</si>
  <si>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</si>
  <si>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</si>
  <si>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</si>
  <si>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</si>
  <si>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</si>
  <si>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</si>
  <si>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높이뛰기 기록(cm)</t>
  </si>
  <si>
    <t>참가번호</t>
  </si>
  <si>
    <t>선수명</t>
  </si>
  <si>
    <t>기록</t>
  </si>
  <si>
    <t>수상</t>
  </si>
  <si>
    <t>유광현</t>
  </si>
  <si>
    <t>김현진</t>
  </si>
  <si>
    <t>이의조</t>
  </si>
  <si>
    <t>이경민</t>
  </si>
  <si>
    <t>고회식</t>
  </si>
  <si>
    <t>김준용</t>
  </si>
  <si>
    <t>이상식</t>
  </si>
  <si>
    <t>손지혁</t>
  </si>
  <si>
    <t>[표1]</t>
    <phoneticPr fontId="2" type="noConversion"/>
  </si>
  <si>
    <t>피자 판매 현황</t>
  </si>
  <si>
    <t>피자</t>
  </si>
  <si>
    <t>계획수량</t>
  </si>
  <si>
    <t>판매수량</t>
  </si>
  <si>
    <t>총판매액</t>
  </si>
  <si>
    <t>달성률</t>
  </si>
  <si>
    <t>쉬림프피자</t>
  </si>
  <si>
    <t>스테이크피자</t>
  </si>
  <si>
    <t>불고기피자</t>
  </si>
  <si>
    <t>포테이토피자</t>
  </si>
  <si>
    <t>페페로니피자</t>
  </si>
  <si>
    <t>고구마피자</t>
  </si>
  <si>
    <t>콰트로피자</t>
  </si>
  <si>
    <t>기말고사 결과</t>
    <phoneticPr fontId="2" type="noConversion"/>
  </si>
  <si>
    <t>학생명</t>
  </si>
  <si>
    <t>국어</t>
  </si>
  <si>
    <t>영어</t>
  </si>
  <si>
    <t>수학</t>
  </si>
  <si>
    <t>총점</t>
  </si>
  <si>
    <t>평균</t>
  </si>
  <si>
    <t>김단희</t>
  </si>
  <si>
    <t>강현준</t>
  </si>
  <si>
    <t>김서하</t>
  </si>
  <si>
    <t>이서현</t>
  </si>
  <si>
    <t>조민준</t>
  </si>
  <si>
    <t>박하윤</t>
  </si>
  <si>
    <t>대출 현황</t>
  </si>
  <si>
    <t>대출지점</t>
  </si>
  <si>
    <t>서교동</t>
  </si>
  <si>
    <t>대출금액</t>
  </si>
  <si>
    <t>금리(년)</t>
  </si>
  <si>
    <t>기간(개월)</t>
  </si>
  <si>
    <t>불입금액(월)</t>
  </si>
  <si>
    <t>와인 판매 현황</t>
  </si>
  <si>
    <t>구분</t>
  </si>
  <si>
    <t>품명</t>
  </si>
  <si>
    <t>생산지</t>
  </si>
  <si>
    <t>수입총액</t>
  </si>
  <si>
    <t>판매가</t>
  </si>
  <si>
    <t>판매량</t>
  </si>
  <si>
    <t>판매총액</t>
  </si>
  <si>
    <t>이익</t>
  </si>
  <si>
    <t>화이트</t>
  </si>
  <si>
    <t>고스트파인</t>
  </si>
  <si>
    <t>미국</t>
  </si>
  <si>
    <t>레드</t>
  </si>
  <si>
    <t>토마이시</t>
  </si>
  <si>
    <t>이탈리아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</si>
  <si>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</si>
  <si>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</si>
  <si>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</si>
  <si>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</si>
  <si>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</si>
  <si>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</si>
  <si>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</si>
  <si>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</si>
  <si>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</si>
  <si>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</si>
  <si>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</si>
  <si>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2021년</t>
    <phoneticPr fontId="2" type="noConversion"/>
  </si>
  <si>
    <t>2022년</t>
    <phoneticPr fontId="2" type="noConversion"/>
  </si>
  <si>
    <t>2023년</t>
    <phoneticPr fontId="2" type="noConversion"/>
  </si>
  <si>
    <t>2024년</t>
    <phoneticPr fontId="2" type="noConversion"/>
  </si>
  <si>
    <t>[표2]</t>
    <phoneticPr fontId="2" type="noConversion"/>
  </si>
  <si>
    <t>상공학원 시험 결과</t>
  </si>
  <si>
    <t>학교</t>
  </si>
  <si>
    <t>성명</t>
  </si>
  <si>
    <t>상공고</t>
  </si>
  <si>
    <t>변효정</t>
  </si>
  <si>
    <t>군자고</t>
  </si>
  <si>
    <t>김영수</t>
  </si>
  <si>
    <t>홍보현</t>
  </si>
  <si>
    <t>경성고</t>
  </si>
  <si>
    <t>강형준</t>
  </si>
  <si>
    <t>강민성</t>
  </si>
  <si>
    <t>유하은</t>
  </si>
  <si>
    <t>박정훈</t>
  </si>
  <si>
    <t>김시준</t>
  </si>
  <si>
    <t>최지오</t>
    <phoneticPr fontId="2" type="noConversion"/>
  </si>
  <si>
    <t>상공고 국어 평균 - 전체 국어 평균</t>
    <phoneticPr fontId="2" type="noConversion"/>
  </si>
  <si>
    <t>[표3]</t>
    <phoneticPr fontId="2" type="noConversion"/>
  </si>
  <si>
    <t>승진 시험 결과</t>
  </si>
  <si>
    <t>[표4]</t>
  </si>
  <si>
    <t>제품구매현황</t>
  </si>
  <si>
    <t>사원명</t>
  </si>
  <si>
    <t>외국어</t>
  </si>
  <si>
    <t>이론</t>
  </si>
  <si>
    <t>제품코드</t>
  </si>
  <si>
    <t>주문수량</t>
  </si>
  <si>
    <t>본사보유량</t>
  </si>
  <si>
    <t>매장요청량</t>
  </si>
  <si>
    <t>구매예정수량</t>
  </si>
  <si>
    <t>권영일</t>
  </si>
  <si>
    <t>S-120-D</t>
  </si>
  <si>
    <t>이규창</t>
  </si>
  <si>
    <t>G-430-F</t>
  </si>
  <si>
    <t>김정아</t>
  </si>
  <si>
    <t>A-218-Y</t>
  </si>
  <si>
    <t>이진희</t>
  </si>
  <si>
    <t>W-462-N</t>
  </si>
  <si>
    <t>한세영</t>
  </si>
  <si>
    <t>C-573-B</t>
  </si>
  <si>
    <t>장석영</t>
  </si>
  <si>
    <t>H-946-P</t>
  </si>
  <si>
    <t>윤소정</t>
  </si>
  <si>
    <t>F-438-E</t>
  </si>
  <si>
    <t>신선부</t>
  </si>
  <si>
    <t>K-149-V</t>
  </si>
  <si>
    <t>비율</t>
  </si>
  <si>
    <t>M-527-L</t>
  </si>
  <si>
    <t>[표5]</t>
    <phoneticPr fontId="2" type="noConversion"/>
  </si>
  <si>
    <t>사원 평가 현황</t>
  </si>
  <si>
    <t>업무능력</t>
  </si>
  <si>
    <t>대인관계</t>
  </si>
  <si>
    <t>회화능력</t>
  </si>
  <si>
    <t>평가</t>
  </si>
  <si>
    <t>강수진</t>
  </si>
  <si>
    <t>최성욱</t>
  </si>
  <si>
    <t>고혜란</t>
  </si>
  <si>
    <t>김은주</t>
  </si>
  <si>
    <t>이경원</t>
  </si>
  <si>
    <t>&lt;평가기준표&gt;</t>
  </si>
  <si>
    <t>임선호</t>
  </si>
  <si>
    <t>점수</t>
  </si>
  <si>
    <t>김상욱</t>
  </si>
  <si>
    <t>이상희</t>
  </si>
  <si>
    <t>미흡</t>
  </si>
  <si>
    <t>보통</t>
  </si>
  <si>
    <t>양호</t>
  </si>
  <si>
    <t>우수</t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</si>
  <si>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</si>
  <si>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</si>
  <si>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</si>
  <si>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</si>
  <si>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</si>
  <si>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</si>
  <si>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</si>
  <si>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</si>
  <si>
    <t>금리</t>
  </si>
  <si>
    <t>불입금액</t>
  </si>
  <si>
    <t>금리인상</t>
  </si>
  <si>
    <t>만든 사람 dydgu 날짜 08-25-2025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</si>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</sst>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"/>
    <numFmt numFmtId="178" formatCode="#,##0&quot;만원&quot;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7"/>
      <color theme="1"/>
      <name val="HY견고딕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9" fontId="0" fillId="0" borderId="1" xfId="2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0" fontId="9" fillId="3" borderId="7" xfId="3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0" fontId="12" fillId="4" borderId="1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right" vertical="center"/>
    </xf>
    <xf numFmtId="0" fontId="11" fillId="4" borderId="10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78" fontId="0" fillId="0" borderId="6" xfId="0" applyNumberFormat="1" applyBorder="1">
      <alignment vertical="center"/>
    </xf>
    <xf numFmtId="178" fontId="0" fillId="0" borderId="1" xfId="0" applyNumberFormat="1" applyBorder="1">
      <alignment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기말고사 결과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(차트작업!$B$4:$B$5,차트작업!$B$7:$B$9)</c:f>
              <c:numCache>
                <c:formatCode>General</c:formatCode>
                <c:ptCount val="5"/>
                <c:pt idx="0">
                  <c:v>86</c:v>
                </c:pt>
                <c:pt idx="1">
                  <c:v>94</c:v>
                </c:pt>
                <c:pt idx="2">
                  <c:v>71</c:v>
                </c:pt>
                <c:pt idx="3">
                  <c:v>68</c:v>
                </c:pt>
                <c:pt idx="4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BA-4D53-BF02-E061FA5A715F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(차트작업!$C$4:$C$5,차트작업!$C$7:$C$9)</c:f>
              <c:numCache>
                <c:formatCode>General</c:formatCode>
                <c:ptCount val="5"/>
                <c:pt idx="0">
                  <c:v>89</c:v>
                </c:pt>
                <c:pt idx="1">
                  <c:v>93</c:v>
                </c:pt>
                <c:pt idx="2">
                  <c:v>70</c:v>
                </c:pt>
                <c:pt idx="3">
                  <c:v>65</c:v>
                </c:pt>
                <c:pt idx="4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BA-4D53-BF02-E061FA5A715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(차트작업!$D$4:$D$5,차트작업!$D$7:$D$9)</c:f>
              <c:numCache>
                <c:formatCode>General</c:formatCode>
                <c:ptCount val="5"/>
                <c:pt idx="0">
                  <c:v>91</c:v>
                </c:pt>
                <c:pt idx="1">
                  <c:v>94</c:v>
                </c:pt>
                <c:pt idx="2">
                  <c:v>64</c:v>
                </c:pt>
                <c:pt idx="3">
                  <c:v>70</c:v>
                </c:pt>
                <c:pt idx="4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0BA-4D53-BF02-E061FA5A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05338912"/>
        <c:axId val="1205333472"/>
      </c:barChart>
      <c:catAx>
        <c:axId val="120533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5333472"/>
        <c:crosses val="autoZero"/>
        <c:auto val="1"/>
        <c:lblAlgn val="ctr"/>
        <c:lblOffset val="100"/>
        <c:noMultiLvlLbl val="0"/>
      </c:catAx>
      <c:valAx>
        <c:axId val="1205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533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달성률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빗면 1"/>
        <xdr:cNvSpPr/>
      </xdr:nvSpPr>
      <xdr:spPr>
        <a:xfrm>
          <a:off x="4427220" y="929640"/>
          <a:ext cx="67056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12813B5F-E380-4B5A-9595-BB15AC150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7.399999999999999" x14ac:dyDescent="0.4"/>
  <cols>
    <col min="4" max="4" width="10.3984375" bestFit="1" customWidth="1"/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I8" sqref="I8"/>
    </sheetView>
  </sheetViews>
  <sheetFormatPr defaultRowHeight="17.399999999999999" x14ac:dyDescent="0.4"/>
  <cols>
    <col min="4" max="4" width="12.296875" bestFit="1" customWidth="1"/>
    <col min="7" max="7" width="9.3984375" bestFit="1" customWidth="1"/>
  </cols>
  <sheetData>
    <row r="1" spans="1:7" ht="21" x14ac:dyDescent="0.4">
      <c r="A1" s="22" t="s">
        <v>1</v>
      </c>
      <c r="B1" s="22"/>
      <c r="C1" s="22"/>
      <c r="D1" s="22"/>
      <c r="E1" s="22"/>
      <c r="F1" s="22"/>
      <c r="G1" s="22"/>
    </row>
    <row r="3" spans="1:7" ht="18" thickBot="1" x14ac:dyDescent="0.45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</row>
    <row r="4" spans="1:7" ht="18" thickTop="1" x14ac:dyDescent="0.4">
      <c r="A4" s="21" t="s">
        <v>9</v>
      </c>
      <c r="B4" s="15" t="s">
        <v>10</v>
      </c>
      <c r="C4" s="15" t="s">
        <v>11</v>
      </c>
      <c r="D4" s="15" t="s">
        <v>12</v>
      </c>
      <c r="E4" s="25">
        <v>1100</v>
      </c>
      <c r="F4" s="25">
        <v>5000</v>
      </c>
      <c r="G4" s="48">
        <v>550</v>
      </c>
    </row>
    <row r="5" spans="1:7" x14ac:dyDescent="0.4">
      <c r="A5" s="23"/>
      <c r="B5" s="3" t="s">
        <v>13</v>
      </c>
      <c r="C5" s="3" t="s">
        <v>14</v>
      </c>
      <c r="D5" s="3" t="s">
        <v>15</v>
      </c>
      <c r="E5" s="24">
        <v>3800</v>
      </c>
      <c r="F5" s="24">
        <v>3500</v>
      </c>
      <c r="G5" s="49">
        <v>1330</v>
      </c>
    </row>
    <row r="6" spans="1:7" x14ac:dyDescent="0.4">
      <c r="A6" s="23"/>
      <c r="B6" s="3" t="s">
        <v>16</v>
      </c>
      <c r="C6" s="3" t="s">
        <v>17</v>
      </c>
      <c r="D6" s="3" t="s">
        <v>18</v>
      </c>
      <c r="E6" s="24">
        <v>2700</v>
      </c>
      <c r="F6" s="24">
        <v>4000</v>
      </c>
      <c r="G6" s="49">
        <v>1080</v>
      </c>
    </row>
    <row r="7" spans="1:7" x14ac:dyDescent="0.4">
      <c r="A7" s="23" t="s">
        <v>19</v>
      </c>
      <c r="B7" s="3" t="s">
        <v>20</v>
      </c>
      <c r="C7" s="3" t="s">
        <v>21</v>
      </c>
      <c r="D7" s="3" t="s">
        <v>22</v>
      </c>
      <c r="E7" s="24">
        <v>9500</v>
      </c>
      <c r="F7" s="24">
        <v>600</v>
      </c>
      <c r="G7" s="49">
        <v>570</v>
      </c>
    </row>
    <row r="8" spans="1:7" x14ac:dyDescent="0.4">
      <c r="A8" s="23"/>
      <c r="B8" s="3" t="s">
        <v>23</v>
      </c>
      <c r="C8" s="3" t="s">
        <v>24</v>
      </c>
      <c r="D8" s="3" t="s">
        <v>25</v>
      </c>
      <c r="E8" s="24">
        <v>4500</v>
      </c>
      <c r="F8" s="24">
        <v>1200</v>
      </c>
      <c r="G8" s="49">
        <v>540</v>
      </c>
    </row>
    <row r="9" spans="1:7" x14ac:dyDescent="0.4">
      <c r="A9" s="23"/>
      <c r="B9" s="3" t="s">
        <v>26</v>
      </c>
      <c r="C9" s="3" t="s">
        <v>27</v>
      </c>
      <c r="D9" s="3" t="s">
        <v>28</v>
      </c>
      <c r="E9" s="24">
        <v>7600</v>
      </c>
      <c r="F9" s="24">
        <v>1000</v>
      </c>
      <c r="G9" s="49">
        <v>760</v>
      </c>
    </row>
    <row r="10" spans="1:7" x14ac:dyDescent="0.4">
      <c r="A10" s="23" t="s">
        <v>29</v>
      </c>
      <c r="B10" s="3" t="s">
        <v>30</v>
      </c>
      <c r="C10" s="3" t="s">
        <v>31</v>
      </c>
      <c r="D10" s="3" t="s">
        <v>32</v>
      </c>
      <c r="E10" s="24">
        <v>2200</v>
      </c>
      <c r="F10" s="24">
        <v>6000</v>
      </c>
      <c r="G10" s="49">
        <v>1320</v>
      </c>
    </row>
    <row r="11" spans="1:7" x14ac:dyDescent="0.4">
      <c r="A11" s="23"/>
      <c r="B11" s="3" t="s">
        <v>33</v>
      </c>
      <c r="C11" s="3" t="s">
        <v>34</v>
      </c>
      <c r="D11" s="3" t="s">
        <v>35</v>
      </c>
      <c r="E11" s="24">
        <v>1880</v>
      </c>
      <c r="F11" s="24">
        <v>8000</v>
      </c>
      <c r="G11" s="49">
        <v>1504</v>
      </c>
    </row>
    <row r="12" spans="1:7" x14ac:dyDescent="0.4">
      <c r="A12" s="23"/>
      <c r="B12" s="3" t="s">
        <v>36</v>
      </c>
      <c r="C12" s="3" t="s">
        <v>37</v>
      </c>
      <c r="D12" s="3" t="s">
        <v>38</v>
      </c>
      <c r="E12" s="24">
        <v>2400</v>
      </c>
      <c r="F12" s="24">
        <v>3500</v>
      </c>
      <c r="G12" s="49">
        <v>840</v>
      </c>
    </row>
    <row r="13" spans="1:7" x14ac:dyDescent="0.4">
      <c r="A13" s="23" t="s">
        <v>39</v>
      </c>
      <c r="B13" s="3" t="s">
        <v>40</v>
      </c>
      <c r="C13" s="3" t="s">
        <v>41</v>
      </c>
      <c r="D13" s="3" t="s">
        <v>42</v>
      </c>
      <c r="E13" s="24">
        <v>12000</v>
      </c>
      <c r="F13" s="24">
        <v>200</v>
      </c>
      <c r="G13" s="49">
        <v>240</v>
      </c>
    </row>
    <row r="14" spans="1:7" x14ac:dyDescent="0.4">
      <c r="A14" s="23"/>
      <c r="B14" s="3" t="s">
        <v>43</v>
      </c>
      <c r="C14" s="3" t="s">
        <v>44</v>
      </c>
      <c r="D14" s="3" t="s">
        <v>45</v>
      </c>
      <c r="E14" s="24">
        <v>13500</v>
      </c>
      <c r="F14" s="24">
        <v>1200</v>
      </c>
      <c r="G14" s="49">
        <v>1620</v>
      </c>
    </row>
    <row r="15" spans="1:7" x14ac:dyDescent="0.4">
      <c r="A15" s="23"/>
      <c r="B15" s="3" t="s">
        <v>46</v>
      </c>
      <c r="C15" s="3" t="s">
        <v>47</v>
      </c>
      <c r="D15" s="3" t="s">
        <v>48</v>
      </c>
      <c r="E15" s="24">
        <v>11700</v>
      </c>
      <c r="F15" s="24">
        <v>500</v>
      </c>
      <c r="G15" s="49">
        <v>585</v>
      </c>
    </row>
  </sheetData>
  <mergeCells count="4">
    <mergeCell ref="A13:A15"/>
    <mergeCell ref="A10:A12"/>
    <mergeCell ref="A7:A9"/>
    <mergeCell ref="A4:A6"/>
  </mergeCells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6" t="s">
        <v>49</v>
      </c>
      <c r="B1" s="16"/>
      <c r="C1" s="16"/>
      <c r="D1" s="16"/>
      <c r="E1" s="16"/>
    </row>
    <row r="3" spans="1:5" x14ac:dyDescent="0.4">
      <c r="A3" s="3" t="s">
        <v>50</v>
      </c>
      <c r="B3" s="3" t="s">
        <v>134</v>
      </c>
      <c r="C3" s="3" t="s">
        <v>135</v>
      </c>
      <c r="D3" s="3" t="s">
        <v>136</v>
      </c>
      <c r="E3" s="3" t="s">
        <v>137</v>
      </c>
    </row>
    <row r="4" spans="1:5" x14ac:dyDescent="0.4">
      <c r="A4" s="3" t="s">
        <v>51</v>
      </c>
      <c r="B4" s="4">
        <v>6990</v>
      </c>
      <c r="C4" s="4">
        <v>7640</v>
      </c>
      <c r="D4" s="4">
        <v>7017</v>
      </c>
      <c r="E4" s="4">
        <v>8341</v>
      </c>
    </row>
    <row r="5" spans="1:5" x14ac:dyDescent="0.4">
      <c r="A5" s="3" t="s">
        <v>52</v>
      </c>
      <c r="B5" s="4">
        <v>4215</v>
      </c>
      <c r="C5" s="4">
        <v>4607</v>
      </c>
      <c r="D5" s="4">
        <v>4935</v>
      </c>
      <c r="E5" s="4">
        <v>5314</v>
      </c>
    </row>
    <row r="6" spans="1:5" x14ac:dyDescent="0.4">
      <c r="A6" s="3" t="s">
        <v>53</v>
      </c>
      <c r="B6" s="4">
        <v>4865</v>
      </c>
      <c r="C6" s="4">
        <v>5317</v>
      </c>
      <c r="D6" s="4">
        <v>5117</v>
      </c>
      <c r="E6" s="4">
        <v>4422</v>
      </c>
    </row>
    <row r="7" spans="1:5" x14ac:dyDescent="0.4">
      <c r="A7" s="3" t="s">
        <v>54</v>
      </c>
      <c r="B7" s="4">
        <v>6753</v>
      </c>
      <c r="C7" s="4">
        <v>7381</v>
      </c>
      <c r="D7" s="4">
        <v>7589</v>
      </c>
      <c r="E7" s="4">
        <v>7238</v>
      </c>
    </row>
    <row r="8" spans="1:5" x14ac:dyDescent="0.4">
      <c r="A8" s="3" t="s">
        <v>55</v>
      </c>
      <c r="B8" s="4">
        <v>4235</v>
      </c>
      <c r="C8" s="4">
        <v>4629</v>
      </c>
      <c r="D8" s="4">
        <v>5074</v>
      </c>
      <c r="E8" s="4">
        <v>5275</v>
      </c>
    </row>
    <row r="9" spans="1:5" x14ac:dyDescent="0.4">
      <c r="A9" s="3" t="s">
        <v>56</v>
      </c>
      <c r="B9" s="4">
        <v>7924</v>
      </c>
      <c r="C9" s="4">
        <v>8661</v>
      </c>
      <c r="D9" s="4">
        <v>9246</v>
      </c>
      <c r="E9" s="4">
        <v>8921</v>
      </c>
    </row>
    <row r="10" spans="1:5" x14ac:dyDescent="0.4">
      <c r="A10" s="3" t="s">
        <v>57</v>
      </c>
      <c r="B10" s="4">
        <v>16241</v>
      </c>
      <c r="C10" s="4">
        <v>17751</v>
      </c>
      <c r="D10" s="4">
        <v>1695</v>
      </c>
      <c r="E10" s="4">
        <v>15604</v>
      </c>
    </row>
    <row r="11" spans="1:5" x14ac:dyDescent="0.4">
      <c r="A11" s="3" t="s">
        <v>58</v>
      </c>
      <c r="B11" s="4">
        <v>5762</v>
      </c>
      <c r="C11" s="4">
        <v>6298</v>
      </c>
      <c r="D11" s="4">
        <v>6042</v>
      </c>
      <c r="E11" s="4">
        <v>5361</v>
      </c>
    </row>
    <row r="12" spans="1:5" x14ac:dyDescent="0.4">
      <c r="A12" s="3" t="s">
        <v>59</v>
      </c>
      <c r="B12" s="4">
        <v>12657</v>
      </c>
      <c r="C12" s="4">
        <v>13834</v>
      </c>
      <c r="D12" s="4">
        <v>12687</v>
      </c>
      <c r="E12" s="4">
        <v>13578</v>
      </c>
    </row>
    <row r="13" spans="1:5" x14ac:dyDescent="0.4">
      <c r="A13" s="3" t="s">
        <v>60</v>
      </c>
      <c r="B13" s="4">
        <v>10685</v>
      </c>
      <c r="C13" s="4">
        <v>11679</v>
      </c>
      <c r="D13" s="4">
        <v>12554</v>
      </c>
      <c r="E13" s="4">
        <v>13529</v>
      </c>
    </row>
  </sheetData>
  <mergeCells count="1">
    <mergeCell ref="A1:E1"/>
  </mergeCells>
  <phoneticPr fontId="2" type="noConversion"/>
  <conditionalFormatting sqref="A4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6" workbookViewId="0">
      <selection activeCell="E27" sqref="E27"/>
    </sheetView>
  </sheetViews>
  <sheetFormatPr defaultRowHeight="17.399999999999999" x14ac:dyDescent="0.4"/>
  <cols>
    <col min="8" max="9" width="10.3984375" bestFit="1" customWidth="1"/>
    <col min="10" max="10" width="12.296875" bestFit="1" customWidth="1"/>
  </cols>
  <sheetData>
    <row r="1" spans="1:10" x14ac:dyDescent="0.4">
      <c r="A1" s="5" t="s">
        <v>74</v>
      </c>
      <c r="B1" s="6" t="s">
        <v>61</v>
      </c>
      <c r="F1" s="13" t="s">
        <v>138</v>
      </c>
      <c r="G1" s="6" t="s">
        <v>139</v>
      </c>
    </row>
    <row r="2" spans="1:10" x14ac:dyDescent="0.4">
      <c r="A2" s="3" t="s">
        <v>62</v>
      </c>
      <c r="B2" s="3" t="s">
        <v>63</v>
      </c>
      <c r="C2" s="3" t="s">
        <v>64</v>
      </c>
      <c r="D2" s="7" t="s">
        <v>65</v>
      </c>
      <c r="F2" s="3" t="s">
        <v>140</v>
      </c>
      <c r="G2" s="3" t="s">
        <v>141</v>
      </c>
      <c r="H2" s="3" t="s">
        <v>90</v>
      </c>
      <c r="I2" s="3" t="s">
        <v>91</v>
      </c>
      <c r="J2" s="3" t="s">
        <v>92</v>
      </c>
    </row>
    <row r="3" spans="1:10" x14ac:dyDescent="0.4">
      <c r="A3" s="3">
        <v>324001</v>
      </c>
      <c r="B3" s="3" t="s">
        <v>66</v>
      </c>
      <c r="C3" s="3">
        <v>215</v>
      </c>
      <c r="D3" s="3" t="str">
        <f>IF(_xlfn.RANK.EQ(C3, $C$3:$C$11,0)=1, "1등", IF(_xlfn.RANK.EQ(C3, $C$3:$C$11,0)=2, "2등", IF(_xlfn.RANK.EQ(C3, $C$3:$C$11,0)=3, "3등", "")))</f>
        <v/>
      </c>
      <c r="F3" s="3" t="s">
        <v>142</v>
      </c>
      <c r="G3" s="3" t="s">
        <v>143</v>
      </c>
      <c r="H3" s="3">
        <v>86</v>
      </c>
      <c r="I3" s="3">
        <v>84</v>
      </c>
      <c r="J3" s="3">
        <v>90</v>
      </c>
    </row>
    <row r="4" spans="1:10" x14ac:dyDescent="0.4">
      <c r="A4" s="3">
        <v>324002</v>
      </c>
      <c r="B4" s="3" t="s">
        <v>67</v>
      </c>
      <c r="C4" s="3">
        <v>220</v>
      </c>
      <c r="D4" s="3" t="str">
        <f t="shared" ref="D4:D11" si="0">IF(_xlfn.RANK.EQ(C4, $C$3:$C$11,0)=1, "1등", IF(_xlfn.RANK.EQ(C4, $C$3:$C$11,0)=2, "2등", IF(_xlfn.RANK.EQ(C4, $C$3:$C$11,0)=3, "3등", "")))</f>
        <v>3등</v>
      </c>
      <c r="F4" s="3" t="s">
        <v>144</v>
      </c>
      <c r="G4" s="3" t="s">
        <v>145</v>
      </c>
      <c r="H4" s="3">
        <v>88</v>
      </c>
      <c r="I4" s="3">
        <v>85</v>
      </c>
      <c r="J4" s="3">
        <v>88</v>
      </c>
    </row>
    <row r="5" spans="1:10" x14ac:dyDescent="0.4">
      <c r="A5" s="3">
        <v>324003</v>
      </c>
      <c r="B5" s="3" t="s">
        <v>68</v>
      </c>
      <c r="C5" s="3">
        <v>214</v>
      </c>
      <c r="D5" s="3" t="str">
        <f t="shared" si="0"/>
        <v/>
      </c>
      <c r="F5" s="3" t="s">
        <v>142</v>
      </c>
      <c r="G5" s="3" t="s">
        <v>146</v>
      </c>
      <c r="H5" s="3">
        <v>93</v>
      </c>
      <c r="I5" s="3">
        <v>91</v>
      </c>
      <c r="J5" s="3">
        <v>94</v>
      </c>
    </row>
    <row r="6" spans="1:10" x14ac:dyDescent="0.4">
      <c r="A6" s="3">
        <v>324004</v>
      </c>
      <c r="B6" s="3" t="s">
        <v>69</v>
      </c>
      <c r="C6" s="3">
        <v>225</v>
      </c>
      <c r="D6" s="3" t="str">
        <f t="shared" si="0"/>
        <v>1등</v>
      </c>
      <c r="F6" s="3" t="s">
        <v>147</v>
      </c>
      <c r="G6" s="3" t="s">
        <v>148</v>
      </c>
      <c r="H6" s="3">
        <v>92</v>
      </c>
      <c r="I6" s="3">
        <v>91</v>
      </c>
      <c r="J6" s="3">
        <v>90</v>
      </c>
    </row>
    <row r="7" spans="1:10" x14ac:dyDescent="0.4">
      <c r="A7" s="3">
        <v>324005</v>
      </c>
      <c r="B7" s="3" t="s">
        <v>70</v>
      </c>
      <c r="C7" s="3">
        <v>210</v>
      </c>
      <c r="D7" s="3" t="str">
        <f t="shared" si="0"/>
        <v/>
      </c>
      <c r="F7" s="3" t="s">
        <v>144</v>
      </c>
      <c r="G7" s="3" t="s">
        <v>149</v>
      </c>
      <c r="H7" s="3">
        <v>91</v>
      </c>
      <c r="I7" s="3">
        <v>93</v>
      </c>
      <c r="J7" s="3">
        <v>90</v>
      </c>
    </row>
    <row r="8" spans="1:10" x14ac:dyDescent="0.4">
      <c r="A8" s="3">
        <v>324006</v>
      </c>
      <c r="B8" s="3" t="s">
        <v>71</v>
      </c>
      <c r="C8" s="3">
        <v>218</v>
      </c>
      <c r="D8" s="3" t="str">
        <f t="shared" si="0"/>
        <v/>
      </c>
      <c r="F8" s="3" t="s">
        <v>142</v>
      </c>
      <c r="G8" s="3" t="s">
        <v>150</v>
      </c>
      <c r="H8" s="3">
        <v>70</v>
      </c>
      <c r="I8" s="3">
        <v>76</v>
      </c>
      <c r="J8" s="3">
        <v>79</v>
      </c>
    </row>
    <row r="9" spans="1:10" x14ac:dyDescent="0.4">
      <c r="A9" s="3">
        <v>324007</v>
      </c>
      <c r="B9" s="3" t="s">
        <v>72</v>
      </c>
      <c r="C9" s="3">
        <v>224</v>
      </c>
      <c r="D9" s="3" t="str">
        <f t="shared" si="0"/>
        <v>2등</v>
      </c>
      <c r="F9" s="3" t="s">
        <v>147</v>
      </c>
      <c r="G9" s="3" t="s">
        <v>151</v>
      </c>
      <c r="H9" s="3">
        <v>86</v>
      </c>
      <c r="I9" s="3">
        <v>76</v>
      </c>
      <c r="J9" s="3">
        <v>75</v>
      </c>
    </row>
    <row r="10" spans="1:10" x14ac:dyDescent="0.4">
      <c r="A10" s="3">
        <v>324008</v>
      </c>
      <c r="B10" s="3" t="s">
        <v>73</v>
      </c>
      <c r="C10" s="3">
        <v>217</v>
      </c>
      <c r="D10" s="3" t="str">
        <f t="shared" si="0"/>
        <v/>
      </c>
      <c r="F10" s="3" t="s">
        <v>144</v>
      </c>
      <c r="G10" s="3" t="s">
        <v>152</v>
      </c>
      <c r="H10" s="3">
        <v>90</v>
      </c>
      <c r="I10" s="3">
        <v>95</v>
      </c>
      <c r="J10" s="3">
        <v>92</v>
      </c>
    </row>
    <row r="11" spans="1:10" x14ac:dyDescent="0.4">
      <c r="A11" s="3">
        <v>324009</v>
      </c>
      <c r="B11" s="3" t="s">
        <v>153</v>
      </c>
      <c r="C11" s="3">
        <v>212</v>
      </c>
      <c r="D11" s="3" t="str">
        <f t="shared" si="0"/>
        <v/>
      </c>
      <c r="F11" s="17" t="s">
        <v>154</v>
      </c>
      <c r="G11" s="18"/>
      <c r="H11" s="18"/>
      <c r="I11" s="19"/>
      <c r="J11" s="3">
        <f>DAVERAGE(F2:J10, 3, F2:F3)- AVERAGE(H3:H10)</f>
        <v>-4</v>
      </c>
    </row>
    <row r="13" spans="1:10" x14ac:dyDescent="0.4">
      <c r="A13" s="13" t="s">
        <v>155</v>
      </c>
      <c r="B13" s="6" t="s">
        <v>156</v>
      </c>
      <c r="F13" s="13" t="s">
        <v>157</v>
      </c>
      <c r="G13" s="6" t="s">
        <v>158</v>
      </c>
    </row>
    <row r="14" spans="1:10" x14ac:dyDescent="0.4">
      <c r="A14" s="3" t="s">
        <v>159</v>
      </c>
      <c r="B14" s="3" t="s">
        <v>160</v>
      </c>
      <c r="C14" s="3" t="s">
        <v>161</v>
      </c>
      <c r="D14" s="3" t="s">
        <v>93</v>
      </c>
      <c r="F14" s="3" t="s">
        <v>162</v>
      </c>
      <c r="G14" s="3" t="s">
        <v>163</v>
      </c>
      <c r="H14" s="3" t="s">
        <v>164</v>
      </c>
      <c r="I14" s="3" t="s">
        <v>165</v>
      </c>
      <c r="J14" s="7" t="s">
        <v>166</v>
      </c>
    </row>
    <row r="15" spans="1:10" x14ac:dyDescent="0.4">
      <c r="A15" s="3" t="s">
        <v>167</v>
      </c>
      <c r="B15" s="3">
        <v>86</v>
      </c>
      <c r="C15" s="3">
        <v>81</v>
      </c>
      <c r="D15" s="3">
        <v>167</v>
      </c>
      <c r="F15" s="3" t="s">
        <v>168</v>
      </c>
      <c r="G15" s="4">
        <v>1200</v>
      </c>
      <c r="H15" s="4">
        <v>1072</v>
      </c>
      <c r="I15" s="4">
        <v>1400</v>
      </c>
      <c r="J15" s="4">
        <f>IF(G15-H15&gt;=200, MAX(G15,I15), G15)</f>
        <v>1200</v>
      </c>
    </row>
    <row r="16" spans="1:10" x14ac:dyDescent="0.4">
      <c r="A16" s="3" t="s">
        <v>169</v>
      </c>
      <c r="B16" s="3">
        <v>38</v>
      </c>
      <c r="C16" s="3">
        <v>42</v>
      </c>
      <c r="D16" s="3">
        <v>80</v>
      </c>
      <c r="F16" s="3" t="s">
        <v>170</v>
      </c>
      <c r="G16" s="4">
        <v>1500</v>
      </c>
      <c r="H16" s="4">
        <v>1138</v>
      </c>
      <c r="I16" s="4">
        <v>1300</v>
      </c>
      <c r="J16" s="4">
        <f t="shared" ref="J16:J23" si="1">IF(G16-H16&gt;=200, MAX(G16,I16), G16)</f>
        <v>1500</v>
      </c>
    </row>
    <row r="17" spans="1:11" x14ac:dyDescent="0.4">
      <c r="A17" s="3" t="s">
        <v>171</v>
      </c>
      <c r="B17" s="3">
        <v>93</v>
      </c>
      <c r="C17" s="3">
        <v>92</v>
      </c>
      <c r="D17" s="3">
        <v>185</v>
      </c>
      <c r="F17" s="3" t="s">
        <v>172</v>
      </c>
      <c r="G17" s="4">
        <v>1000</v>
      </c>
      <c r="H17" s="4">
        <v>943</v>
      </c>
      <c r="I17" s="4">
        <v>900</v>
      </c>
      <c r="J17" s="4">
        <f t="shared" si="1"/>
        <v>1000</v>
      </c>
    </row>
    <row r="18" spans="1:11" x14ac:dyDescent="0.4">
      <c r="A18" s="3" t="s">
        <v>173</v>
      </c>
      <c r="B18" s="3">
        <v>82</v>
      </c>
      <c r="C18" s="3">
        <v>79</v>
      </c>
      <c r="D18" s="3">
        <v>161</v>
      </c>
      <c r="F18" s="3" t="s">
        <v>174</v>
      </c>
      <c r="G18" s="4">
        <v>800</v>
      </c>
      <c r="H18" s="4">
        <v>507</v>
      </c>
      <c r="I18" s="4">
        <v>900</v>
      </c>
      <c r="J18" s="4">
        <f t="shared" si="1"/>
        <v>900</v>
      </c>
    </row>
    <row r="19" spans="1:11" x14ac:dyDescent="0.4">
      <c r="A19" s="3" t="s">
        <v>175</v>
      </c>
      <c r="B19" s="3">
        <v>74</v>
      </c>
      <c r="C19" s="3">
        <v>81</v>
      </c>
      <c r="D19" s="3">
        <v>155</v>
      </c>
      <c r="F19" s="3" t="s">
        <v>176</v>
      </c>
      <c r="G19" s="4">
        <v>1200</v>
      </c>
      <c r="H19" s="4">
        <v>1138</v>
      </c>
      <c r="I19" s="4">
        <v>1000</v>
      </c>
      <c r="J19" s="4">
        <f t="shared" si="1"/>
        <v>1200</v>
      </c>
    </row>
    <row r="20" spans="1:11" x14ac:dyDescent="0.4">
      <c r="A20" s="3" t="s">
        <v>177</v>
      </c>
      <c r="B20" s="3">
        <v>92</v>
      </c>
      <c r="C20" s="3">
        <v>95</v>
      </c>
      <c r="D20" s="3">
        <v>187</v>
      </c>
      <c r="F20" s="3" t="s">
        <v>178</v>
      </c>
      <c r="G20" s="4">
        <v>900</v>
      </c>
      <c r="H20" s="4">
        <v>835</v>
      </c>
      <c r="I20" s="4">
        <v>1000</v>
      </c>
      <c r="J20" s="4">
        <f t="shared" si="1"/>
        <v>900</v>
      </c>
    </row>
    <row r="21" spans="1:11" x14ac:dyDescent="0.4">
      <c r="A21" s="3" t="s">
        <v>179</v>
      </c>
      <c r="B21" s="3">
        <v>69</v>
      </c>
      <c r="C21" s="3">
        <v>68</v>
      </c>
      <c r="D21" s="3">
        <v>137</v>
      </c>
      <c r="F21" s="3" t="s">
        <v>180</v>
      </c>
      <c r="G21" s="4">
        <v>1000</v>
      </c>
      <c r="H21" s="4">
        <v>719</v>
      </c>
      <c r="I21" s="4">
        <v>1200</v>
      </c>
      <c r="J21" s="4">
        <f t="shared" si="1"/>
        <v>1200</v>
      </c>
    </row>
    <row r="22" spans="1:11" x14ac:dyDescent="0.4">
      <c r="A22" s="3" t="s">
        <v>181</v>
      </c>
      <c r="B22" s="3">
        <v>59</v>
      </c>
      <c r="C22" s="3">
        <v>43</v>
      </c>
      <c r="D22" s="3">
        <v>102</v>
      </c>
      <c r="F22" s="3" t="s">
        <v>182</v>
      </c>
      <c r="G22" s="4">
        <v>1300</v>
      </c>
      <c r="H22" s="4">
        <v>1068</v>
      </c>
      <c r="I22" s="4">
        <v>1200</v>
      </c>
      <c r="J22" s="4">
        <f t="shared" si="1"/>
        <v>1300</v>
      </c>
    </row>
    <row r="23" spans="1:11" x14ac:dyDescent="0.4">
      <c r="A23" s="17" t="s">
        <v>183</v>
      </c>
      <c r="B23" s="18"/>
      <c r="C23" s="19"/>
      <c r="D23" s="14">
        <f>COUNTIFS(B15:B22, "&gt;=45", C15:C22, "&gt;=45", D15:D22, "&gt;="&amp;AVERAGE(D15:D22))/COUNTA(B15:B22)</f>
        <v>0.625</v>
      </c>
      <c r="F23" s="3" t="s">
        <v>184</v>
      </c>
      <c r="G23" s="4">
        <v>1500</v>
      </c>
      <c r="H23" s="4">
        <v>1329</v>
      </c>
      <c r="I23" s="4">
        <v>1300</v>
      </c>
      <c r="J23" s="4">
        <f t="shared" si="1"/>
        <v>1500</v>
      </c>
    </row>
    <row r="25" spans="1:11" x14ac:dyDescent="0.4">
      <c r="A25" s="5" t="s">
        <v>185</v>
      </c>
      <c r="B25" s="6" t="s">
        <v>186</v>
      </c>
    </row>
    <row r="26" spans="1:11" x14ac:dyDescent="0.4">
      <c r="A26" s="3" t="s">
        <v>159</v>
      </c>
      <c r="B26" s="3" t="s">
        <v>187</v>
      </c>
      <c r="C26" s="3" t="s">
        <v>188</v>
      </c>
      <c r="D26" s="3" t="s">
        <v>189</v>
      </c>
      <c r="E26" s="7" t="s">
        <v>190</v>
      </c>
    </row>
    <row r="27" spans="1:11" x14ac:dyDescent="0.4">
      <c r="A27" s="3" t="s">
        <v>191</v>
      </c>
      <c r="B27" s="3">
        <v>85</v>
      </c>
      <c r="C27" s="3">
        <v>75</v>
      </c>
      <c r="D27" s="3">
        <v>66</v>
      </c>
      <c r="E27" s="3" t="str">
        <f>HLOOKUP(AVERAGE(B27:D27), $H$32:$K$34, 3, TRUE)</f>
        <v>보통</v>
      </c>
    </row>
    <row r="28" spans="1:11" x14ac:dyDescent="0.4">
      <c r="A28" s="3" t="s">
        <v>192</v>
      </c>
      <c r="B28" s="3">
        <v>91</v>
      </c>
      <c r="C28" s="3">
        <v>84</v>
      </c>
      <c r="D28" s="3">
        <v>90</v>
      </c>
      <c r="E28" s="3" t="str">
        <f t="shared" ref="E28:E34" si="2">HLOOKUP(AVERAGE(B28:D28), $H$32:$K$34, 3, TRUE)</f>
        <v>양호</v>
      </c>
    </row>
    <row r="29" spans="1:11" x14ac:dyDescent="0.4">
      <c r="A29" s="3" t="s">
        <v>193</v>
      </c>
      <c r="B29" s="3">
        <v>75</v>
      </c>
      <c r="C29" s="3">
        <v>81</v>
      </c>
      <c r="D29" s="3">
        <v>80</v>
      </c>
      <c r="E29" s="3" t="str">
        <f t="shared" si="2"/>
        <v>보통</v>
      </c>
    </row>
    <row r="30" spans="1:11" x14ac:dyDescent="0.4">
      <c r="A30" s="3" t="s">
        <v>194</v>
      </c>
      <c r="B30" s="3">
        <v>86</v>
      </c>
      <c r="C30" s="3">
        <v>83</v>
      </c>
      <c r="D30" s="3">
        <v>87</v>
      </c>
      <c r="E30" s="3" t="str">
        <f t="shared" si="2"/>
        <v>양호</v>
      </c>
    </row>
    <row r="31" spans="1:11" x14ac:dyDescent="0.4">
      <c r="A31" s="3" t="s">
        <v>195</v>
      </c>
      <c r="B31" s="3">
        <v>96</v>
      </c>
      <c r="C31" s="3">
        <v>97</v>
      </c>
      <c r="D31" s="3">
        <v>96</v>
      </c>
      <c r="E31" s="3" t="str">
        <f t="shared" si="2"/>
        <v>우수</v>
      </c>
      <c r="G31" t="s">
        <v>196</v>
      </c>
    </row>
    <row r="32" spans="1:11" x14ac:dyDescent="0.4">
      <c r="A32" s="3" t="s">
        <v>197</v>
      </c>
      <c r="B32" s="3">
        <v>92</v>
      </c>
      <c r="C32" s="3">
        <v>89</v>
      </c>
      <c r="D32" s="3">
        <v>93</v>
      </c>
      <c r="E32" s="3" t="str">
        <f t="shared" si="2"/>
        <v>우수</v>
      </c>
      <c r="G32" s="20" t="s">
        <v>198</v>
      </c>
      <c r="H32" s="3">
        <v>0</v>
      </c>
      <c r="I32" s="3">
        <v>70</v>
      </c>
      <c r="J32" s="3">
        <v>80</v>
      </c>
      <c r="K32" s="3">
        <v>90</v>
      </c>
    </row>
    <row r="33" spans="1:11" x14ac:dyDescent="0.4">
      <c r="A33" s="3" t="s">
        <v>199</v>
      </c>
      <c r="B33" s="3">
        <v>61</v>
      </c>
      <c r="C33" s="3">
        <v>68</v>
      </c>
      <c r="D33" s="3">
        <v>57</v>
      </c>
      <c r="E33" s="3" t="str">
        <f t="shared" si="2"/>
        <v>미흡</v>
      </c>
      <c r="G33" s="21"/>
      <c r="H33" s="3">
        <v>70</v>
      </c>
      <c r="I33" s="3">
        <v>80</v>
      </c>
      <c r="J33" s="3">
        <v>90</v>
      </c>
      <c r="K33" s="3">
        <v>100</v>
      </c>
    </row>
    <row r="34" spans="1:11" x14ac:dyDescent="0.4">
      <c r="A34" s="3" t="s">
        <v>200</v>
      </c>
      <c r="B34" s="3">
        <v>79</v>
      </c>
      <c r="C34" s="3">
        <v>73</v>
      </c>
      <c r="D34" s="3">
        <v>81</v>
      </c>
      <c r="E34" s="3" t="str">
        <f t="shared" si="2"/>
        <v>보통</v>
      </c>
      <c r="G34" s="3" t="s">
        <v>190</v>
      </c>
      <c r="H34" s="3" t="s">
        <v>201</v>
      </c>
      <c r="I34" s="3" t="s">
        <v>202</v>
      </c>
      <c r="J34" s="3" t="s">
        <v>203</v>
      </c>
      <c r="K34" s="3" t="s">
        <v>204</v>
      </c>
    </row>
  </sheetData>
  <mergeCells count="3">
    <mergeCell ref="F11:I11"/>
    <mergeCell ref="A23:C23"/>
    <mergeCell ref="G32:G3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I16" sqref="I16"/>
    </sheetView>
  </sheetViews>
  <sheetFormatPr defaultRowHeight="17.399999999999999" outlineLevelRow="3" x14ac:dyDescent="0.4"/>
  <cols>
    <col min="1" max="1" width="11.09765625" bestFit="1" customWidth="1"/>
    <col min="2" max="2" width="10.3984375" bestFit="1" customWidth="1"/>
    <col min="4" max="4" width="10.59765625" bestFit="1" customWidth="1"/>
    <col min="5" max="6" width="8.69921875" bestFit="1" customWidth="1"/>
    <col min="7" max="8" width="10.59765625" bestFit="1" customWidth="1"/>
  </cols>
  <sheetData>
    <row r="1" spans="1:8" ht="21" x14ac:dyDescent="0.4">
      <c r="A1" s="16" t="s">
        <v>108</v>
      </c>
      <c r="B1" s="16"/>
      <c r="C1" s="16"/>
      <c r="D1" s="16"/>
      <c r="E1" s="16"/>
      <c r="F1" s="16"/>
      <c r="G1" s="16"/>
      <c r="H1" s="16"/>
    </row>
    <row r="3" spans="1:8" x14ac:dyDescent="0.4">
      <c r="A3" s="3" t="s">
        <v>109</v>
      </c>
      <c r="B3" s="3" t="s">
        <v>110</v>
      </c>
      <c r="C3" s="3" t="s">
        <v>111</v>
      </c>
      <c r="D3" s="3" t="s">
        <v>112</v>
      </c>
      <c r="E3" s="3" t="s">
        <v>113</v>
      </c>
      <c r="F3" s="3" t="s">
        <v>114</v>
      </c>
      <c r="G3" s="3" t="s">
        <v>115</v>
      </c>
      <c r="H3" s="3" t="s">
        <v>116</v>
      </c>
    </row>
    <row r="4" spans="1:8" outlineLevel="3" x14ac:dyDescent="0.4">
      <c r="A4" s="3" t="s">
        <v>117</v>
      </c>
      <c r="B4" s="3" t="s">
        <v>118</v>
      </c>
      <c r="C4" s="3" t="s">
        <v>119</v>
      </c>
      <c r="D4" s="4">
        <v>2640000</v>
      </c>
      <c r="E4" s="4">
        <v>19000</v>
      </c>
      <c r="F4" s="4">
        <v>211</v>
      </c>
      <c r="G4" s="4">
        <v>4009000</v>
      </c>
      <c r="H4" s="4">
        <v>1369000</v>
      </c>
    </row>
    <row r="5" spans="1:8" outlineLevel="3" x14ac:dyDescent="0.4">
      <c r="A5" s="3" t="s">
        <v>117</v>
      </c>
      <c r="B5" s="3" t="s">
        <v>127</v>
      </c>
      <c r="C5" s="3" t="s">
        <v>125</v>
      </c>
      <c r="D5" s="4">
        <v>2000000</v>
      </c>
      <c r="E5" s="4">
        <v>16000</v>
      </c>
      <c r="F5" s="4">
        <v>185</v>
      </c>
      <c r="G5" s="4">
        <v>2960000</v>
      </c>
      <c r="H5" s="4">
        <v>960000</v>
      </c>
    </row>
    <row r="6" spans="1:8" outlineLevel="3" x14ac:dyDescent="0.4">
      <c r="A6" s="3" t="s">
        <v>117</v>
      </c>
      <c r="B6" s="3" t="s">
        <v>130</v>
      </c>
      <c r="C6" s="3" t="s">
        <v>122</v>
      </c>
      <c r="D6" s="4">
        <v>2400000</v>
      </c>
      <c r="E6" s="4">
        <v>19000</v>
      </c>
      <c r="F6" s="4">
        <v>175</v>
      </c>
      <c r="G6" s="4">
        <v>3325000</v>
      </c>
      <c r="H6" s="4">
        <v>925000</v>
      </c>
    </row>
    <row r="7" spans="1:8" outlineLevel="3" x14ac:dyDescent="0.4">
      <c r="A7" s="3" t="s">
        <v>117</v>
      </c>
      <c r="B7" s="3" t="s">
        <v>133</v>
      </c>
      <c r="C7" s="3" t="s">
        <v>125</v>
      </c>
      <c r="D7" s="4">
        <v>1900000</v>
      </c>
      <c r="E7" s="4">
        <v>16000</v>
      </c>
      <c r="F7" s="4">
        <v>135</v>
      </c>
      <c r="G7" s="4">
        <v>2160000</v>
      </c>
      <c r="H7" s="4">
        <v>260000</v>
      </c>
    </row>
    <row r="8" spans="1:8" outlineLevel="2" x14ac:dyDescent="0.4">
      <c r="A8" s="27" t="s">
        <v>209</v>
      </c>
      <c r="B8" s="3"/>
      <c r="C8" s="3"/>
      <c r="D8" s="4"/>
      <c r="E8" s="4"/>
      <c r="F8" s="4"/>
      <c r="G8" s="4">
        <f>SUBTOTAL(1,G4:G7)</f>
        <v>3113500</v>
      </c>
      <c r="H8" s="4">
        <f>SUBTOTAL(1,H4:H7)</f>
        <v>878500</v>
      </c>
    </row>
    <row r="9" spans="1:8" outlineLevel="1" x14ac:dyDescent="0.4">
      <c r="A9" s="27" t="s">
        <v>205</v>
      </c>
      <c r="B9" s="3"/>
      <c r="C9" s="3"/>
      <c r="D9" s="4"/>
      <c r="E9" s="4"/>
      <c r="F9" s="4">
        <f>SUBTOTAL(9,F4:F7)</f>
        <v>706</v>
      </c>
      <c r="G9" s="4"/>
      <c r="H9" s="4"/>
    </row>
    <row r="10" spans="1:8" outlineLevel="3" x14ac:dyDescent="0.4">
      <c r="A10" s="3" t="s">
        <v>123</v>
      </c>
      <c r="B10" s="3" t="s">
        <v>124</v>
      </c>
      <c r="C10" s="3" t="s">
        <v>125</v>
      </c>
      <c r="D10" s="4">
        <v>3105000</v>
      </c>
      <c r="E10" s="4">
        <v>21000</v>
      </c>
      <c r="F10" s="4">
        <v>198</v>
      </c>
      <c r="G10" s="4">
        <v>4158000</v>
      </c>
      <c r="H10" s="4">
        <v>1053000</v>
      </c>
    </row>
    <row r="11" spans="1:8" outlineLevel="3" x14ac:dyDescent="0.4">
      <c r="A11" s="3" t="s">
        <v>123</v>
      </c>
      <c r="B11" s="3" t="s">
        <v>128</v>
      </c>
      <c r="C11" s="3" t="s">
        <v>125</v>
      </c>
      <c r="D11" s="4">
        <v>2070000</v>
      </c>
      <c r="E11" s="4">
        <v>18000</v>
      </c>
      <c r="F11" s="4">
        <v>168</v>
      </c>
      <c r="G11" s="4">
        <v>3024000</v>
      </c>
      <c r="H11" s="4">
        <v>954000</v>
      </c>
    </row>
    <row r="12" spans="1:8" outlineLevel="3" x14ac:dyDescent="0.4">
      <c r="A12" s="3" t="s">
        <v>123</v>
      </c>
      <c r="B12" s="3" t="s">
        <v>129</v>
      </c>
      <c r="C12" s="3" t="s">
        <v>122</v>
      </c>
      <c r="D12" s="4">
        <v>2730000</v>
      </c>
      <c r="E12" s="4">
        <v>20000</v>
      </c>
      <c r="F12" s="4">
        <v>183</v>
      </c>
      <c r="G12" s="4">
        <v>3660000</v>
      </c>
      <c r="H12" s="4">
        <v>930000</v>
      </c>
    </row>
    <row r="13" spans="1:8" outlineLevel="2" x14ac:dyDescent="0.4">
      <c r="A13" s="27" t="s">
        <v>210</v>
      </c>
      <c r="B13" s="3"/>
      <c r="C13" s="3"/>
      <c r="D13" s="4"/>
      <c r="E13" s="4"/>
      <c r="F13" s="4"/>
      <c r="G13" s="4">
        <f>SUBTOTAL(1,G10:G12)</f>
        <v>3614000</v>
      </c>
      <c r="H13" s="4">
        <f>SUBTOTAL(1,H10:H12)</f>
        <v>979000</v>
      </c>
    </row>
    <row r="14" spans="1:8" outlineLevel="1" x14ac:dyDescent="0.4">
      <c r="A14" s="27" t="s">
        <v>206</v>
      </c>
      <c r="B14" s="3"/>
      <c r="C14" s="3"/>
      <c r="D14" s="4"/>
      <c r="E14" s="4"/>
      <c r="F14" s="4">
        <f>SUBTOTAL(9,F10:F12)</f>
        <v>549</v>
      </c>
      <c r="G14" s="4"/>
      <c r="H14" s="4"/>
    </row>
    <row r="15" spans="1:8" outlineLevel="3" x14ac:dyDescent="0.4">
      <c r="A15" s="3" t="s">
        <v>120</v>
      </c>
      <c r="B15" s="3" t="s">
        <v>121</v>
      </c>
      <c r="C15" s="3" t="s">
        <v>122</v>
      </c>
      <c r="D15" s="4">
        <v>2880000</v>
      </c>
      <c r="E15" s="4">
        <v>19000</v>
      </c>
      <c r="F15" s="4">
        <v>222</v>
      </c>
      <c r="G15" s="4">
        <v>4218000</v>
      </c>
      <c r="H15" s="4">
        <v>1338000</v>
      </c>
    </row>
    <row r="16" spans="1:8" outlineLevel="3" x14ac:dyDescent="0.4">
      <c r="A16" s="3" t="s">
        <v>120</v>
      </c>
      <c r="B16" s="3" t="s">
        <v>126</v>
      </c>
      <c r="C16" s="3" t="s">
        <v>119</v>
      </c>
      <c r="D16" s="4">
        <v>2660000</v>
      </c>
      <c r="E16" s="4">
        <v>22000</v>
      </c>
      <c r="F16" s="4">
        <v>165</v>
      </c>
      <c r="G16" s="4">
        <v>3630000</v>
      </c>
      <c r="H16" s="4">
        <v>970000</v>
      </c>
    </row>
    <row r="17" spans="1:8" outlineLevel="3" x14ac:dyDescent="0.4">
      <c r="A17" s="3" t="s">
        <v>120</v>
      </c>
      <c r="B17" s="3" t="s">
        <v>131</v>
      </c>
      <c r="C17" s="3" t="s">
        <v>119</v>
      </c>
      <c r="D17" s="4">
        <v>1890000</v>
      </c>
      <c r="E17" s="4">
        <v>16000</v>
      </c>
      <c r="F17" s="4">
        <v>166</v>
      </c>
      <c r="G17" s="4">
        <v>2656000</v>
      </c>
      <c r="H17" s="4">
        <v>766000</v>
      </c>
    </row>
    <row r="18" spans="1:8" outlineLevel="3" x14ac:dyDescent="0.4">
      <c r="A18" s="3" t="s">
        <v>120</v>
      </c>
      <c r="B18" s="3" t="s">
        <v>132</v>
      </c>
      <c r="C18" s="3" t="s">
        <v>122</v>
      </c>
      <c r="D18" s="4">
        <v>1890000</v>
      </c>
      <c r="E18" s="4">
        <v>16000</v>
      </c>
      <c r="F18" s="4">
        <v>145</v>
      </c>
      <c r="G18" s="4">
        <v>2320000</v>
      </c>
      <c r="H18" s="4">
        <v>430000</v>
      </c>
    </row>
    <row r="19" spans="1:8" outlineLevel="2" x14ac:dyDescent="0.4">
      <c r="A19" s="30" t="s">
        <v>211</v>
      </c>
      <c r="B19" s="28"/>
      <c r="C19" s="28"/>
      <c r="D19" s="29"/>
      <c r="E19" s="29"/>
      <c r="F19" s="29"/>
      <c r="G19" s="29">
        <f>SUBTOTAL(1,G15:G18)</f>
        <v>3206000</v>
      </c>
      <c r="H19" s="29">
        <f>SUBTOTAL(1,H15:H18)</f>
        <v>876000</v>
      </c>
    </row>
    <row r="20" spans="1:8" outlineLevel="1" x14ac:dyDescent="0.4">
      <c r="A20" s="30" t="s">
        <v>207</v>
      </c>
      <c r="B20" s="28"/>
      <c r="C20" s="28"/>
      <c r="D20" s="29"/>
      <c r="E20" s="29"/>
      <c r="F20" s="29">
        <f>SUBTOTAL(9,F15:F18)</f>
        <v>698</v>
      </c>
      <c r="G20" s="29"/>
      <c r="H20" s="29"/>
    </row>
    <row r="21" spans="1:8" x14ac:dyDescent="0.4">
      <c r="A21" s="30" t="s">
        <v>212</v>
      </c>
      <c r="B21" s="28"/>
      <c r="C21" s="28"/>
      <c r="D21" s="29"/>
      <c r="E21" s="29"/>
      <c r="F21" s="29"/>
      <c r="G21" s="29">
        <f>SUBTOTAL(1,G4:G18)</f>
        <v>3283636.3636363638</v>
      </c>
      <c r="H21" s="29">
        <f>SUBTOTAL(1,H4:H18)</f>
        <v>905000</v>
      </c>
    </row>
    <row r="22" spans="1:8" x14ac:dyDescent="0.4">
      <c r="A22" s="30" t="s">
        <v>208</v>
      </c>
      <c r="B22" s="28"/>
      <c r="C22" s="28"/>
      <c r="D22" s="29"/>
      <c r="E22" s="29"/>
      <c r="F22" s="29">
        <f>SUBTOTAL(9,F4:F18)</f>
        <v>1953</v>
      </c>
      <c r="G22" s="29"/>
      <c r="H22" s="29"/>
    </row>
  </sheetData>
  <sortState ref="A4:H14">
    <sortCondition descending="1" ref="A4:A14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customWidth="1"/>
    <col min="4" max="6" width="10.69921875" bestFit="1" customWidth="1" outlineLevel="1"/>
  </cols>
  <sheetData>
    <row r="1" spans="2:6" ht="18" thickBot="1" x14ac:dyDescent="0.45"/>
    <row r="2" spans="2:6" x14ac:dyDescent="0.4">
      <c r="B2" s="35" t="s">
        <v>218</v>
      </c>
      <c r="C2" s="36"/>
      <c r="D2" s="42"/>
      <c r="E2" s="42"/>
      <c r="F2" s="42"/>
    </row>
    <row r="3" spans="2:6" collapsed="1" x14ac:dyDescent="0.4">
      <c r="B3" s="34"/>
      <c r="C3" s="34"/>
      <c r="D3" s="43" t="s">
        <v>220</v>
      </c>
      <c r="E3" s="43" t="s">
        <v>215</v>
      </c>
      <c r="F3" s="43" t="s">
        <v>217</v>
      </c>
    </row>
    <row r="4" spans="2:6" ht="46.8" hidden="1" outlineLevel="1" x14ac:dyDescent="0.4">
      <c r="B4" s="38"/>
      <c r="C4" s="38"/>
      <c r="D4" s="31"/>
      <c r="E4" s="45" t="s">
        <v>216</v>
      </c>
      <c r="F4" s="45" t="s">
        <v>216</v>
      </c>
    </row>
    <row r="5" spans="2:6" x14ac:dyDescent="0.4">
      <c r="B5" s="39" t="s">
        <v>219</v>
      </c>
      <c r="C5" s="40"/>
      <c r="D5" s="37"/>
      <c r="E5" s="37"/>
      <c r="F5" s="37"/>
    </row>
    <row r="6" spans="2:6" outlineLevel="1" x14ac:dyDescent="0.4">
      <c r="B6" s="38"/>
      <c r="C6" s="38" t="s">
        <v>213</v>
      </c>
      <c r="D6" s="32">
        <v>0.05</v>
      </c>
      <c r="E6" s="44">
        <v>0.06</v>
      </c>
      <c r="F6" s="44">
        <v>0.04</v>
      </c>
    </row>
    <row r="7" spans="2:6" x14ac:dyDescent="0.4">
      <c r="B7" s="39" t="s">
        <v>221</v>
      </c>
      <c r="C7" s="40"/>
      <c r="D7" s="37"/>
      <c r="E7" s="37"/>
      <c r="F7" s="37"/>
    </row>
    <row r="8" spans="2:6" ht="18" outlineLevel="1" thickBot="1" x14ac:dyDescent="0.45">
      <c r="B8" s="41"/>
      <c r="C8" s="41" t="s">
        <v>214</v>
      </c>
      <c r="D8" s="33">
        <v>1858000</v>
      </c>
      <c r="E8" s="33">
        <v>1886000</v>
      </c>
      <c r="F8" s="33">
        <v>1830000</v>
      </c>
    </row>
    <row r="9" spans="2:6" x14ac:dyDescent="0.4">
      <c r="B9" t="s">
        <v>222</v>
      </c>
    </row>
    <row r="10" spans="2:6" x14ac:dyDescent="0.4">
      <c r="B10" t="s">
        <v>223</v>
      </c>
    </row>
    <row r="11" spans="2:6" x14ac:dyDescent="0.4">
      <c r="B11" t="s">
        <v>224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101</v>
      </c>
      <c r="C2" s="16"/>
    </row>
    <row r="4" spans="2:3" x14ac:dyDescent="0.4">
      <c r="B4" s="11" t="s">
        <v>102</v>
      </c>
      <c r="C4" s="3" t="s">
        <v>103</v>
      </c>
    </row>
    <row r="5" spans="2:3" x14ac:dyDescent="0.4">
      <c r="B5" s="11" t="s">
        <v>104</v>
      </c>
      <c r="C5" s="4">
        <v>62000000</v>
      </c>
    </row>
    <row r="6" spans="2:3" x14ac:dyDescent="0.4">
      <c r="B6" s="11" t="s">
        <v>105</v>
      </c>
      <c r="C6" s="10">
        <v>0.05</v>
      </c>
    </row>
    <row r="7" spans="2:3" x14ac:dyDescent="0.4">
      <c r="B7" s="11" t="s">
        <v>106</v>
      </c>
      <c r="C7" s="9">
        <v>36</v>
      </c>
    </row>
    <row r="8" spans="2:3" x14ac:dyDescent="0.4">
      <c r="B8" s="11" t="s">
        <v>107</v>
      </c>
      <c r="C8" s="4">
        <f>ROUND(PMT(C6/12,C7,-C5),-3)</f>
        <v>1858000</v>
      </c>
    </row>
  </sheetData>
  <scenarios current="1" sqref="C8">
    <scenario name="금리인상" locked="1" count="1" user="dydgu" comment="만든 사람 dydgu 날짜 08-25-2025">
      <inputCells r="C6" val="0.06" numFmtId="9"/>
    </scenario>
    <scenario name="금리인하" locked="1" count="1" user="dydgu" comment="만든 사람 dydgu 날짜 08-25-2025">
      <inputCells r="C6" val="0.04" numFmtId="9"/>
    </scenario>
  </scenarios>
  <dataConsolidate/>
  <mergeCells count="1">
    <mergeCell ref="B2:C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G11" sqref="G11"/>
    </sheetView>
  </sheetViews>
  <sheetFormatPr defaultRowHeight="17.399999999999999" x14ac:dyDescent="0.4"/>
  <cols>
    <col min="1" max="1" width="12.296875" bestFit="1" customWidth="1"/>
    <col min="4" max="4" width="10.59765625" bestFit="1" customWidth="1"/>
  </cols>
  <sheetData>
    <row r="1" spans="1:5" ht="21" x14ac:dyDescent="0.4">
      <c r="A1" s="16" t="s">
        <v>75</v>
      </c>
      <c r="B1" s="16"/>
      <c r="C1" s="16"/>
      <c r="D1" s="16"/>
      <c r="E1" s="16"/>
    </row>
    <row r="3" spans="1:5" x14ac:dyDescent="0.4">
      <c r="A3" s="46" t="s">
        <v>76</v>
      </c>
      <c r="B3" s="47" t="s">
        <v>77</v>
      </c>
      <c r="C3" s="47" t="s">
        <v>78</v>
      </c>
      <c r="D3" s="47" t="s">
        <v>79</v>
      </c>
      <c r="E3" s="47" t="s">
        <v>80</v>
      </c>
    </row>
    <row r="4" spans="1:5" x14ac:dyDescent="0.4">
      <c r="A4" s="3" t="s">
        <v>81</v>
      </c>
      <c r="B4" s="3">
        <v>300</v>
      </c>
      <c r="C4" s="3">
        <v>367</v>
      </c>
      <c r="D4" s="4">
        <v>6606000</v>
      </c>
      <c r="E4" s="12">
        <f>C4/B4</f>
        <v>1.2233333333333334</v>
      </c>
    </row>
    <row r="5" spans="1:5" x14ac:dyDescent="0.4">
      <c r="A5" s="3" t="s">
        <v>82</v>
      </c>
      <c r="B5" s="3">
        <v>200</v>
      </c>
      <c r="C5" s="3">
        <v>242</v>
      </c>
      <c r="D5" s="4">
        <v>5929000</v>
      </c>
      <c r="E5" s="12">
        <f t="shared" ref="E5:E10" si="0">C5/B5</f>
        <v>1.21</v>
      </c>
    </row>
    <row r="6" spans="1:5" x14ac:dyDescent="0.4">
      <c r="A6" s="3" t="s">
        <v>83</v>
      </c>
      <c r="B6" s="3">
        <v>250</v>
      </c>
      <c r="C6" s="3">
        <v>219</v>
      </c>
      <c r="D6" s="4">
        <v>4380000</v>
      </c>
      <c r="E6" s="12">
        <f t="shared" si="0"/>
        <v>0.876</v>
      </c>
    </row>
    <row r="7" spans="1:5" x14ac:dyDescent="0.4">
      <c r="A7" s="3" t="s">
        <v>84</v>
      </c>
      <c r="B7" s="3">
        <v>200</v>
      </c>
      <c r="C7" s="3">
        <v>258</v>
      </c>
      <c r="D7" s="4">
        <v>4257000</v>
      </c>
      <c r="E7" s="12">
        <f t="shared" si="0"/>
        <v>1.29</v>
      </c>
    </row>
    <row r="8" spans="1:5" x14ac:dyDescent="0.4">
      <c r="A8" s="3" t="s">
        <v>85</v>
      </c>
      <c r="B8" s="3">
        <v>250</v>
      </c>
      <c r="C8" s="3">
        <v>221</v>
      </c>
      <c r="D8" s="4">
        <v>3425500</v>
      </c>
      <c r="E8" s="12">
        <f t="shared" si="0"/>
        <v>0.88400000000000001</v>
      </c>
    </row>
    <row r="9" spans="1:5" x14ac:dyDescent="0.4">
      <c r="A9" s="3" t="s">
        <v>86</v>
      </c>
      <c r="B9" s="3">
        <v>150</v>
      </c>
      <c r="C9" s="3">
        <v>126</v>
      </c>
      <c r="D9" s="4">
        <v>2205000</v>
      </c>
      <c r="E9" s="12">
        <f t="shared" si="0"/>
        <v>0.84</v>
      </c>
    </row>
    <row r="10" spans="1:5" x14ac:dyDescent="0.4">
      <c r="A10" s="3" t="s">
        <v>87</v>
      </c>
      <c r="B10" s="3">
        <v>300</v>
      </c>
      <c r="C10" s="3">
        <v>335</v>
      </c>
      <c r="D10" s="4">
        <v>7370000</v>
      </c>
      <c r="E10" s="12">
        <f t="shared" si="0"/>
        <v>1.1166666666666667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달성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4" workbookViewId="0">
      <selection activeCell="M23" sqref="M23"/>
    </sheetView>
  </sheetViews>
  <sheetFormatPr defaultRowHeight="17.399999999999999" x14ac:dyDescent="0.4"/>
  <sheetData>
    <row r="1" spans="1:6" ht="21" x14ac:dyDescent="0.4">
      <c r="A1" s="16" t="s">
        <v>88</v>
      </c>
      <c r="B1" s="16"/>
      <c r="C1" s="16"/>
      <c r="D1" s="16"/>
      <c r="E1" s="16"/>
      <c r="F1" s="16"/>
    </row>
    <row r="3" spans="1:6" x14ac:dyDescent="0.4">
      <c r="A3" s="3" t="s">
        <v>89</v>
      </c>
      <c r="B3" s="3" t="s">
        <v>90</v>
      </c>
      <c r="C3" s="3" t="s">
        <v>91</v>
      </c>
      <c r="D3" s="3" t="s">
        <v>92</v>
      </c>
      <c r="E3" s="3" t="s">
        <v>93</v>
      </c>
      <c r="F3" s="3" t="s">
        <v>94</v>
      </c>
    </row>
    <row r="4" spans="1:6" x14ac:dyDescent="0.4">
      <c r="A4" s="3" t="s">
        <v>95</v>
      </c>
      <c r="B4" s="3">
        <v>86</v>
      </c>
      <c r="C4" s="3">
        <v>89</v>
      </c>
      <c r="D4" s="3">
        <v>91</v>
      </c>
      <c r="E4" s="3">
        <f>SUM(B4:D4)</f>
        <v>266</v>
      </c>
      <c r="F4" s="8">
        <f>E4/3</f>
        <v>88.666666666666671</v>
      </c>
    </row>
    <row r="5" spans="1:6" x14ac:dyDescent="0.4">
      <c r="A5" s="3" t="s">
        <v>96</v>
      </c>
      <c r="B5" s="3">
        <v>94</v>
      </c>
      <c r="C5" s="3">
        <v>93</v>
      </c>
      <c r="D5" s="3">
        <v>94</v>
      </c>
      <c r="E5" s="3">
        <f t="shared" ref="E5:E9" si="0">SUM(B5:D5)</f>
        <v>281</v>
      </c>
      <c r="F5" s="8">
        <f t="shared" ref="F5:F9" si="1">E5/3</f>
        <v>93.666666666666671</v>
      </c>
    </row>
    <row r="6" spans="1:6" x14ac:dyDescent="0.4">
      <c r="A6" s="3" t="s">
        <v>97</v>
      </c>
      <c r="B6" s="3">
        <v>83</v>
      </c>
      <c r="C6" s="3">
        <v>88</v>
      </c>
      <c r="D6" s="3">
        <v>82</v>
      </c>
      <c r="E6" s="3">
        <f t="shared" si="0"/>
        <v>253</v>
      </c>
      <c r="F6" s="8">
        <f t="shared" si="1"/>
        <v>84.333333333333329</v>
      </c>
    </row>
    <row r="7" spans="1:6" x14ac:dyDescent="0.4">
      <c r="A7" s="3" t="s">
        <v>98</v>
      </c>
      <c r="B7" s="3">
        <v>71</v>
      </c>
      <c r="C7" s="3">
        <v>70</v>
      </c>
      <c r="D7" s="3">
        <v>64</v>
      </c>
      <c r="E7" s="3">
        <f t="shared" si="0"/>
        <v>205</v>
      </c>
      <c r="F7" s="8">
        <f t="shared" si="1"/>
        <v>68.333333333333329</v>
      </c>
    </row>
    <row r="8" spans="1:6" x14ac:dyDescent="0.4">
      <c r="A8" s="3" t="s">
        <v>99</v>
      </c>
      <c r="B8" s="3">
        <v>68</v>
      </c>
      <c r="C8" s="3">
        <v>65</v>
      </c>
      <c r="D8" s="3">
        <v>70</v>
      </c>
      <c r="E8" s="3">
        <f t="shared" si="0"/>
        <v>203</v>
      </c>
      <c r="F8" s="8">
        <f t="shared" si="1"/>
        <v>67.666666666666671</v>
      </c>
    </row>
    <row r="9" spans="1:6" x14ac:dyDescent="0.4">
      <c r="A9" s="3" t="s">
        <v>100</v>
      </c>
      <c r="B9" s="3">
        <v>89</v>
      </c>
      <c r="C9" s="3">
        <v>91</v>
      </c>
      <c r="D9" s="3">
        <v>90</v>
      </c>
      <c r="E9" s="3">
        <f t="shared" si="0"/>
        <v>270</v>
      </c>
      <c r="F9" s="8">
        <f t="shared" si="1"/>
        <v>90</v>
      </c>
    </row>
  </sheetData>
  <mergeCells count="1">
    <mergeCell ref="A1:F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  <vt:lpstr>상품코드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dydgu</cp:lastModifiedBy>
  <dcterms:created xsi:type="dcterms:W3CDTF">2025-02-05T04:40:07Z</dcterms:created>
  <dcterms:modified xsi:type="dcterms:W3CDTF">2025-08-25T05:03:38Z</dcterms:modified>
</cp:coreProperties>
</file>