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y94\Downloads\2024년_1차_컴활2급실기\3. 2024년 컴활2급 상시01\"/>
    </mc:Choice>
  </mc:AlternateContent>
  <xr:revisionPtr revIDLastSave="0" documentId="13_ncr:1_{F477E8F6-2B27-42A7-9933-EAA120406FE0}" xr6:coauthVersionLast="47" xr6:coauthVersionMax="47" xr10:uidLastSave="{00000000-0000-0000-0000-000000000000}"/>
  <bookViews>
    <workbookView xWindow="10896" yWindow="120" windowWidth="11700" windowHeight="12636" xr2:uid="{F4D0C83A-6981-4D26-AA4E-60556B5493A4}"/>
  </bookViews>
  <sheets>
    <sheet name="기본작업-1" sheetId="1" r:id="rId1"/>
    <sheet name="기본작업-2" sheetId="10" r:id="rId2"/>
    <sheet name="기본작업-3" sheetId="11" r:id="rId3"/>
    <sheet name="계산작업" sheetId="16" r:id="rId4"/>
    <sheet name="시나리오 요약" sheetId="17" r:id="rId5"/>
    <sheet name="분석작업-1" sheetId="12" r:id="rId6"/>
    <sheet name="분석작업-2" sheetId="13" r:id="rId7"/>
    <sheet name="매크로작업" sheetId="14" r:id="rId8"/>
    <sheet name="차트작업" sheetId="15" r:id="rId9"/>
  </sheets>
  <definedNames>
    <definedName name="골드">'분석작업-1'!$C$13</definedName>
    <definedName name="일반">'분석작업-1'!$B$13</definedName>
    <definedName name="총이익금합계">'분석작업-1'!$G$10</definedName>
  </definedNames>
  <calcPr calcId="18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4" l="1"/>
  <c r="F6" i="14"/>
  <c r="F7" i="14"/>
  <c r="F8" i="14"/>
  <c r="F9" i="14"/>
  <c r="F10" i="14"/>
  <c r="F11" i="14"/>
  <c r="F4" i="14"/>
  <c r="I35" i="16"/>
  <c r="J35" i="16"/>
  <c r="K35" i="16"/>
  <c r="H35" i="16"/>
  <c r="E35" i="16"/>
  <c r="D16" i="16"/>
  <c r="D17" i="16"/>
  <c r="D18" i="16"/>
  <c r="D19" i="16"/>
  <c r="D20" i="16"/>
  <c r="D21" i="16"/>
  <c r="D22" i="16"/>
  <c r="D15" i="16"/>
  <c r="I11" i="16"/>
  <c r="D4" i="16"/>
  <c r="D5" i="16"/>
  <c r="D6" i="16"/>
  <c r="D7" i="16"/>
  <c r="D8" i="16"/>
  <c r="D9" i="16"/>
  <c r="D10" i="16"/>
  <c r="D11" i="16"/>
  <c r="D3" i="16"/>
  <c r="D10" i="15"/>
  <c r="D9" i="15"/>
  <c r="D8" i="15"/>
  <c r="D7" i="15"/>
  <c r="D6" i="15"/>
  <c r="D5" i="15"/>
  <c r="D4" i="15"/>
  <c r="D11" i="14"/>
  <c r="D10" i="14"/>
  <c r="D9" i="14"/>
  <c r="D8" i="14"/>
  <c r="D7" i="14"/>
  <c r="D6" i="14"/>
  <c r="D5" i="14"/>
  <c r="D4" i="14"/>
  <c r="G14" i="13" l="1"/>
  <c r="G13" i="13"/>
  <c r="G12" i="13"/>
  <c r="G11" i="13"/>
  <c r="G10" i="13"/>
  <c r="G9" i="13"/>
  <c r="G8" i="13"/>
  <c r="G7" i="13"/>
  <c r="G6" i="13"/>
  <c r="G5" i="13"/>
  <c r="G4" i="13"/>
  <c r="E9" i="12" l="1"/>
  <c r="G9" i="12" s="1"/>
  <c r="E8" i="12"/>
  <c r="G8" i="12" s="1"/>
  <c r="G7" i="12"/>
  <c r="E7" i="12"/>
  <c r="G6" i="12"/>
  <c r="E6" i="12"/>
  <c r="E5" i="12"/>
  <c r="G5" i="12" s="1"/>
  <c r="E4" i="12"/>
  <c r="G4" i="12" s="1"/>
  <c r="G10" i="12" l="1"/>
</calcChain>
</file>

<file path=xl/sharedStrings.xml><?xml version="1.0" encoding="utf-8"?>
<sst xmlns="http://schemas.openxmlformats.org/spreadsheetml/2006/main" count="398" uniqueCount="287">
  <si>
    <t>상공자동차 보험 가입 현황</t>
  </si>
  <si>
    <t>2분기</t>
  </si>
  <si>
    <t>3분기</t>
  </si>
  <si>
    <t>4분기</t>
  </si>
  <si>
    <t>남유진</t>
  </si>
  <si>
    <t>과장</t>
  </si>
  <si>
    <t>손규창</t>
  </si>
  <si>
    <t>이보성</t>
  </si>
  <si>
    <t>대리</t>
  </si>
  <si>
    <t>전희수</t>
  </si>
  <si>
    <t>박민철</t>
  </si>
  <si>
    <t>권준헌</t>
  </si>
  <si>
    <t>유찬영</t>
  </si>
  <si>
    <t>사원</t>
  </si>
  <si>
    <t>노세진</t>
  </si>
  <si>
    <t>안상욱</t>
  </si>
  <si>
    <t>우명주</t>
  </si>
  <si>
    <t>사원명</t>
  </si>
  <si>
    <t>직위</t>
  </si>
  <si>
    <t>분기</t>
  </si>
  <si>
    <t>합계</t>
  </si>
  <si>
    <t>판매총액</t>
  </si>
  <si>
    <t>1분기</t>
  </si>
  <si>
    <t>상공은행 대출 현황</t>
    <phoneticPr fontId="1" type="noConversion"/>
  </si>
  <si>
    <t>고객코드</t>
    <phoneticPr fontId="1" type="noConversion"/>
  </si>
  <si>
    <t>대출일</t>
    <phoneticPr fontId="1" type="noConversion"/>
  </si>
  <si>
    <t>대출종류</t>
    <phoneticPr fontId="1" type="noConversion"/>
  </si>
  <si>
    <t>대출금액</t>
    <phoneticPr fontId="1" type="noConversion"/>
  </si>
  <si>
    <t>금리종류</t>
    <phoneticPr fontId="1" type="noConversion"/>
  </si>
  <si>
    <t>기간(월)</t>
    <phoneticPr fontId="1" type="noConversion"/>
  </si>
  <si>
    <t>ksw-0725</t>
    <phoneticPr fontId="1" type="noConversion"/>
  </si>
  <si>
    <t>주택담보대출</t>
    <phoneticPr fontId="1" type="noConversion"/>
  </si>
  <si>
    <t>변동</t>
    <phoneticPr fontId="1" type="noConversion"/>
  </si>
  <si>
    <t>lsh-0817</t>
    <phoneticPr fontId="1" type="noConversion"/>
  </si>
  <si>
    <t>신용대출</t>
    <phoneticPr fontId="1" type="noConversion"/>
  </si>
  <si>
    <t>hys-0823</t>
    <phoneticPr fontId="1" type="noConversion"/>
  </si>
  <si>
    <t>고정</t>
    <phoneticPr fontId="1" type="noConversion"/>
  </si>
  <si>
    <t>khs-1009</t>
    <phoneticPr fontId="1" type="noConversion"/>
  </si>
  <si>
    <t>전세대출</t>
    <phoneticPr fontId="1" type="noConversion"/>
  </si>
  <si>
    <t>ses-0414</t>
    <phoneticPr fontId="1" type="noConversion"/>
  </si>
  <si>
    <t>mod-1206</t>
    <phoneticPr fontId="1" type="noConversion"/>
  </si>
  <si>
    <t>ljm-0325</t>
    <phoneticPr fontId="1" type="noConversion"/>
  </si>
  <si>
    <t>gub-1117</t>
    <phoneticPr fontId="1" type="noConversion"/>
  </si>
  <si>
    <t>jdc-0820</t>
    <phoneticPr fontId="1" type="noConversion"/>
  </si>
  <si>
    <t>kji-0621</t>
    <phoneticPr fontId="1" type="noConversion"/>
  </si>
  <si>
    <t>cmk-1201</t>
    <phoneticPr fontId="1" type="noConversion"/>
  </si>
  <si>
    <t>jal-0808</t>
    <phoneticPr fontId="1" type="noConversion"/>
  </si>
  <si>
    <t>전반기 주류 납품 현황</t>
    <phoneticPr fontId="1" type="noConversion"/>
  </si>
  <si>
    <t>주류코드</t>
    <phoneticPr fontId="1" type="noConversion"/>
  </si>
  <si>
    <t>거래처명</t>
    <phoneticPr fontId="1" type="noConversion"/>
  </si>
  <si>
    <t>출고량</t>
    <phoneticPr fontId="1" type="noConversion"/>
  </si>
  <si>
    <t>출고가</t>
    <phoneticPr fontId="1" type="noConversion"/>
  </si>
  <si>
    <t>출고총액</t>
    <phoneticPr fontId="1" type="noConversion"/>
  </si>
  <si>
    <t>등급</t>
    <phoneticPr fontId="1" type="noConversion"/>
  </si>
  <si>
    <t>이익금합계</t>
    <phoneticPr fontId="1" type="noConversion"/>
  </si>
  <si>
    <t>SO-939</t>
    <phoneticPr fontId="1" type="noConversion"/>
  </si>
  <si>
    <t>태영주류</t>
    <phoneticPr fontId="1" type="noConversion"/>
  </si>
  <si>
    <t>일반</t>
    <phoneticPr fontId="1" type="noConversion"/>
  </si>
  <si>
    <t>YJ-246</t>
    <phoneticPr fontId="1" type="noConversion"/>
  </si>
  <si>
    <t>담화주류</t>
    <phoneticPr fontId="1" type="noConversion"/>
  </si>
  <si>
    <t>골드</t>
    <phoneticPr fontId="1" type="noConversion"/>
  </si>
  <si>
    <t>MA-376</t>
    <phoneticPr fontId="1" type="noConversion"/>
  </si>
  <si>
    <t>명품주류</t>
    <phoneticPr fontId="1" type="noConversion"/>
  </si>
  <si>
    <t>SO-451</t>
    <phoneticPr fontId="1" type="noConversion"/>
  </si>
  <si>
    <t>유명주류</t>
    <phoneticPr fontId="1" type="noConversion"/>
  </si>
  <si>
    <t>MA-573</t>
    <phoneticPr fontId="1" type="noConversion"/>
  </si>
  <si>
    <t>무한주류</t>
    <phoneticPr fontId="1" type="noConversion"/>
  </si>
  <si>
    <t>YJ-497</t>
    <phoneticPr fontId="1" type="noConversion"/>
  </si>
  <si>
    <t>대성주류</t>
    <phoneticPr fontId="1" type="noConversion"/>
  </si>
  <si>
    <t>총이익금합계</t>
    <phoneticPr fontId="1" type="noConversion"/>
  </si>
  <si>
    <t>할인율</t>
    <phoneticPr fontId="1" type="noConversion"/>
  </si>
  <si>
    <t>문구류 납품현황</t>
    <phoneticPr fontId="1" type="noConversion"/>
  </si>
  <si>
    <t>납품일자</t>
    <phoneticPr fontId="1" type="noConversion"/>
  </si>
  <si>
    <t>제품명</t>
    <phoneticPr fontId="1" type="noConversion"/>
  </si>
  <si>
    <t>납품업체명</t>
    <phoneticPr fontId="1" type="noConversion"/>
  </si>
  <si>
    <t>지역</t>
    <phoneticPr fontId="1" type="noConversion"/>
  </si>
  <si>
    <t>납품단가</t>
    <phoneticPr fontId="1" type="noConversion"/>
  </si>
  <si>
    <t>납품수량</t>
    <phoneticPr fontId="1" type="noConversion"/>
  </si>
  <si>
    <t>납품총액</t>
    <phoneticPr fontId="1" type="noConversion"/>
  </si>
  <si>
    <t>6월1일</t>
    <phoneticPr fontId="1" type="noConversion"/>
  </si>
  <si>
    <t>볼펜</t>
    <phoneticPr fontId="1" type="noConversion"/>
  </si>
  <si>
    <t>하나문구</t>
    <phoneticPr fontId="1" type="noConversion"/>
  </si>
  <si>
    <t>서울</t>
    <phoneticPr fontId="1" type="noConversion"/>
  </si>
  <si>
    <t>형광펜</t>
    <phoneticPr fontId="1" type="noConversion"/>
  </si>
  <si>
    <t>6월2일</t>
  </si>
  <si>
    <t>유명문구</t>
    <phoneticPr fontId="1" type="noConversion"/>
  </si>
  <si>
    <t>인천</t>
    <phoneticPr fontId="1" type="noConversion"/>
  </si>
  <si>
    <t>동교문구</t>
    <phoneticPr fontId="1" type="noConversion"/>
  </si>
  <si>
    <t>경기</t>
    <phoneticPr fontId="1" type="noConversion"/>
  </si>
  <si>
    <t>6월3일</t>
    <phoneticPr fontId="1" type="noConversion"/>
  </si>
  <si>
    <t>포스트잇</t>
    <phoneticPr fontId="1" type="noConversion"/>
  </si>
  <si>
    <t>6월4일</t>
    <phoneticPr fontId="1" type="noConversion"/>
  </si>
  <si>
    <t>6월5일</t>
    <phoneticPr fontId="1" type="noConversion"/>
  </si>
  <si>
    <t>6월 영업이익률 현황</t>
    <phoneticPr fontId="1" type="noConversion"/>
  </si>
  <si>
    <t>제품코드</t>
    <phoneticPr fontId="1" type="noConversion"/>
  </si>
  <si>
    <t>원가</t>
    <phoneticPr fontId="1" type="noConversion"/>
  </si>
  <si>
    <t>판매량</t>
    <phoneticPr fontId="1" type="noConversion"/>
  </si>
  <si>
    <t>매출총액</t>
    <phoneticPr fontId="1" type="noConversion"/>
  </si>
  <si>
    <t>순이익</t>
    <phoneticPr fontId="1" type="noConversion"/>
  </si>
  <si>
    <t>이익률</t>
    <phoneticPr fontId="1" type="noConversion"/>
  </si>
  <si>
    <t>NB-3001</t>
    <phoneticPr fontId="1" type="noConversion"/>
  </si>
  <si>
    <t>NB-3002</t>
  </si>
  <si>
    <t>NB-3003</t>
  </si>
  <si>
    <t>NB-3004</t>
  </si>
  <si>
    <t>NB-3005</t>
  </si>
  <si>
    <t>NB-3006</t>
  </si>
  <si>
    <t>NB-3007</t>
  </si>
  <si>
    <t>NB-3008</t>
  </si>
  <si>
    <t>컴활1급 실기 시험결과</t>
    <phoneticPr fontId="1" type="noConversion"/>
  </si>
  <si>
    <t>성명</t>
  </si>
  <si>
    <t>엑셀</t>
  </si>
  <si>
    <t>액세스</t>
  </si>
  <si>
    <t>평균</t>
  </si>
  <si>
    <t>안윤정</t>
  </si>
  <si>
    <t>양세영</t>
  </si>
  <si>
    <t>배윤후</t>
  </si>
  <si>
    <t>박성우</t>
  </si>
  <si>
    <t>조두윤</t>
  </si>
  <si>
    <t>정영신</t>
  </si>
  <si>
    <t>장이지</t>
  </si>
  <si>
    <t>[표1]</t>
    <phoneticPr fontId="1" type="noConversion"/>
  </si>
  <si>
    <t>해외연수여행</t>
    <phoneticPr fontId="1" type="noConversion"/>
  </si>
  <si>
    <t>[표2]</t>
  </si>
  <si>
    <t>제품판매현황</t>
  </si>
  <si>
    <t>이름</t>
    <phoneticPr fontId="1" type="noConversion"/>
  </si>
  <si>
    <t>여행권역</t>
    <phoneticPr fontId="1" type="noConversion"/>
  </si>
  <si>
    <t>출발일자</t>
    <phoneticPr fontId="1" type="noConversion"/>
  </si>
  <si>
    <t>출발요일</t>
    <phoneticPr fontId="1" type="noConversion"/>
  </si>
  <si>
    <t>제품코드</t>
  </si>
  <si>
    <t>판매량</t>
  </si>
  <si>
    <t>순이익</t>
  </si>
  <si>
    <t>배정현</t>
    <phoneticPr fontId="1" type="noConversion"/>
  </si>
  <si>
    <t>유럽</t>
    <phoneticPr fontId="1" type="noConversion"/>
  </si>
  <si>
    <t>CMK-01</t>
  </si>
  <si>
    <t>홍인영</t>
  </si>
  <si>
    <t>동남아시아</t>
    <phoneticPr fontId="1" type="noConversion"/>
  </si>
  <si>
    <t>CMK-02</t>
  </si>
  <si>
    <t>장영주</t>
    <phoneticPr fontId="1" type="noConversion"/>
  </si>
  <si>
    <t>CMK-03</t>
  </si>
  <si>
    <t>윤정희</t>
    <phoneticPr fontId="1" type="noConversion"/>
  </si>
  <si>
    <t>북아메리카</t>
    <phoneticPr fontId="1" type="noConversion"/>
  </si>
  <si>
    <t>CMK-04</t>
  </si>
  <si>
    <t>오동철</t>
    <phoneticPr fontId="1" type="noConversion"/>
  </si>
  <si>
    <t>CMK-05</t>
  </si>
  <si>
    <t>양형석</t>
    <phoneticPr fontId="1" type="noConversion"/>
  </si>
  <si>
    <t>CMK-06</t>
  </si>
  <si>
    <t>전조훈</t>
    <phoneticPr fontId="1" type="noConversion"/>
  </si>
  <si>
    <t>CMK-07</t>
  </si>
  <si>
    <t>유연아</t>
  </si>
  <si>
    <t>CMK-08</t>
  </si>
  <si>
    <t>박진만</t>
    <phoneticPr fontId="1" type="noConversion"/>
  </si>
  <si>
    <t>순이익 차이</t>
    <phoneticPr fontId="1" type="noConversion"/>
  </si>
  <si>
    <t>[표3]</t>
    <phoneticPr fontId="1" type="noConversion"/>
  </si>
  <si>
    <t>제품판매현황</t>
    <phoneticPr fontId="1" type="noConversion"/>
  </si>
  <si>
    <t>&lt;제품가격표&gt;</t>
    <phoneticPr fontId="1" type="noConversion"/>
  </si>
  <si>
    <t>매장명</t>
    <phoneticPr fontId="1" type="noConversion"/>
  </si>
  <si>
    <t>판매금액</t>
    <phoneticPr fontId="1" type="noConversion"/>
  </si>
  <si>
    <t>구분</t>
    <phoneticPr fontId="1" type="noConversion"/>
  </si>
  <si>
    <t>동부A</t>
    <phoneticPr fontId="1" type="noConversion"/>
  </si>
  <si>
    <t>동부B</t>
    <phoneticPr fontId="1" type="noConversion"/>
  </si>
  <si>
    <t>서부A</t>
    <phoneticPr fontId="1" type="noConversion"/>
  </si>
  <si>
    <t>서부B</t>
    <phoneticPr fontId="1" type="noConversion"/>
  </si>
  <si>
    <t>서부</t>
    <phoneticPr fontId="1" type="noConversion"/>
  </si>
  <si>
    <t>오디오/B</t>
    <phoneticPr fontId="1" type="noConversion"/>
  </si>
  <si>
    <t>매입가</t>
    <phoneticPr fontId="1" type="noConversion"/>
  </si>
  <si>
    <t>동부</t>
    <phoneticPr fontId="1" type="noConversion"/>
  </si>
  <si>
    <t>HDTV/A</t>
    <phoneticPr fontId="1" type="noConversion"/>
  </si>
  <si>
    <t>판매가</t>
    <phoneticPr fontId="1" type="noConversion"/>
  </si>
  <si>
    <t>[표4]</t>
    <phoneticPr fontId="1" type="noConversion"/>
  </si>
  <si>
    <t>신입사원 채용결과</t>
  </si>
  <si>
    <t>[표5]</t>
    <phoneticPr fontId="1" type="noConversion"/>
  </si>
  <si>
    <t>도서 대여 현황</t>
    <phoneticPr fontId="1" type="noConversion"/>
  </si>
  <si>
    <t>응시번호</t>
  </si>
  <si>
    <t>이름</t>
  </si>
  <si>
    <t>성별</t>
  </si>
  <si>
    <t>필기</t>
  </si>
  <si>
    <t>면접</t>
  </si>
  <si>
    <t>대여일자</t>
    <phoneticPr fontId="1" type="noConversion"/>
  </si>
  <si>
    <t>회원ID</t>
    <phoneticPr fontId="1" type="noConversion"/>
  </si>
  <si>
    <t>성명</t>
    <phoneticPr fontId="1" type="noConversion"/>
  </si>
  <si>
    <t>분류</t>
    <phoneticPr fontId="1" type="noConversion"/>
  </si>
  <si>
    <t>도서코드</t>
    <phoneticPr fontId="1" type="noConversion"/>
  </si>
  <si>
    <t>21A101</t>
  </si>
  <si>
    <t>배이준</t>
  </si>
  <si>
    <t>남</t>
  </si>
  <si>
    <t>6월2일</t>
    <phoneticPr fontId="1" type="noConversion"/>
  </si>
  <si>
    <t>K-001</t>
    <phoneticPr fontId="1" type="noConversion"/>
  </si>
  <si>
    <t>김원중</t>
    <phoneticPr fontId="1" type="noConversion"/>
  </si>
  <si>
    <t>경영</t>
    <phoneticPr fontId="1" type="noConversion"/>
  </si>
  <si>
    <t>E-4521</t>
    <phoneticPr fontId="1" type="noConversion"/>
  </si>
  <si>
    <t>21A102</t>
  </si>
  <si>
    <t>이지수</t>
  </si>
  <si>
    <t>여</t>
  </si>
  <si>
    <t>P-001</t>
    <phoneticPr fontId="1" type="noConversion"/>
  </si>
  <si>
    <t>박현수</t>
    <phoneticPr fontId="1" type="noConversion"/>
  </si>
  <si>
    <t>취미</t>
    <phoneticPr fontId="1" type="noConversion"/>
  </si>
  <si>
    <t>S-1690</t>
    <phoneticPr fontId="1" type="noConversion"/>
  </si>
  <si>
    <t>21A103</t>
  </si>
  <si>
    <t>박선호</t>
  </si>
  <si>
    <t>6월7일</t>
    <phoneticPr fontId="1" type="noConversion"/>
  </si>
  <si>
    <t>K-002</t>
    <phoneticPr fontId="1" type="noConversion"/>
  </si>
  <si>
    <t>배은서</t>
    <phoneticPr fontId="1" type="noConversion"/>
  </si>
  <si>
    <t>여행</t>
    <phoneticPr fontId="1" type="noConversion"/>
  </si>
  <si>
    <t>K-5413</t>
    <phoneticPr fontId="1" type="noConversion"/>
  </si>
  <si>
    <t>21A104</t>
  </si>
  <si>
    <t>서희상</t>
  </si>
  <si>
    <t>P-002</t>
    <phoneticPr fontId="1" type="noConversion"/>
  </si>
  <si>
    <t>이예소</t>
    <phoneticPr fontId="1" type="noConversion"/>
  </si>
  <si>
    <t>소설</t>
    <phoneticPr fontId="1" type="noConversion"/>
  </si>
  <si>
    <t>G-8378</t>
    <phoneticPr fontId="1" type="noConversion"/>
  </si>
  <si>
    <t>21A105</t>
  </si>
  <si>
    <t>허재희</t>
  </si>
  <si>
    <t>정치</t>
    <phoneticPr fontId="1" type="noConversion"/>
  </si>
  <si>
    <t>H-5105</t>
    <phoneticPr fontId="1" type="noConversion"/>
  </si>
  <si>
    <t>21A106</t>
  </si>
  <si>
    <t>정윤형</t>
  </si>
  <si>
    <t>6월10일</t>
    <phoneticPr fontId="1" type="noConversion"/>
  </si>
  <si>
    <t>외국어</t>
    <phoneticPr fontId="1" type="noConversion"/>
  </si>
  <si>
    <t>F-6962</t>
    <phoneticPr fontId="1" type="noConversion"/>
  </si>
  <si>
    <t>21A107</t>
  </si>
  <si>
    <t>신다은</t>
  </si>
  <si>
    <t>사회</t>
    <phoneticPr fontId="1" type="noConversion"/>
  </si>
  <si>
    <t>D-2074</t>
    <phoneticPr fontId="1" type="noConversion"/>
  </si>
  <si>
    <t>21A108</t>
  </si>
  <si>
    <t>강철수</t>
  </si>
  <si>
    <t>21A109</t>
  </si>
  <si>
    <t>남상미</t>
  </si>
  <si>
    <t>합격자수</t>
    <phoneticPr fontId="1" type="noConversion"/>
  </si>
  <si>
    <t>회원구분</t>
    <phoneticPr fontId="1" type="noConversion"/>
  </si>
  <si>
    <t>증권번호</t>
    <phoneticPr fontId="1" type="noConversion"/>
  </si>
  <si>
    <t>계약자</t>
    <phoneticPr fontId="1" type="noConversion"/>
  </si>
  <si>
    <t>계약일</t>
    <phoneticPr fontId="1" type="noConversion"/>
  </si>
  <si>
    <t>차량번호</t>
    <phoneticPr fontId="1" type="noConversion"/>
  </si>
  <si>
    <t>차명</t>
    <phoneticPr fontId="1" type="noConversion"/>
  </si>
  <si>
    <t>납입보험료</t>
    <phoneticPr fontId="1" type="noConversion"/>
  </si>
  <si>
    <t>121NC0570</t>
    <phoneticPr fontId="1" type="noConversion"/>
  </si>
  <si>
    <t>874BK7412</t>
    <phoneticPr fontId="1" type="noConversion"/>
  </si>
  <si>
    <t>901SE8398</t>
    <phoneticPr fontId="1" type="noConversion"/>
  </si>
  <si>
    <t>352KM2046</t>
    <phoneticPr fontId="1" type="noConversion"/>
  </si>
  <si>
    <t>531SV9271</t>
    <phoneticPr fontId="1" type="noConversion"/>
  </si>
  <si>
    <t>467FH5670</t>
    <phoneticPr fontId="1" type="noConversion"/>
  </si>
  <si>
    <t>이재명</t>
    <phoneticPr fontId="1" type="noConversion"/>
  </si>
  <si>
    <t>황성용</t>
    <phoneticPr fontId="1" type="noConversion"/>
  </si>
  <si>
    <t>조우진</t>
    <phoneticPr fontId="1" type="noConversion"/>
  </si>
  <si>
    <t>오종혁</t>
    <phoneticPr fontId="1" type="noConversion"/>
  </si>
  <si>
    <t>박명수</t>
    <phoneticPr fontId="1" type="noConversion"/>
  </si>
  <si>
    <t>김지선</t>
    <phoneticPr fontId="1" type="noConversion"/>
  </si>
  <si>
    <t>33조7570</t>
    <phoneticPr fontId="1" type="noConversion"/>
  </si>
  <si>
    <t>56수4884</t>
    <phoneticPr fontId="1" type="noConversion"/>
  </si>
  <si>
    <t>24다5006</t>
    <phoneticPr fontId="1" type="noConversion"/>
  </si>
  <si>
    <t>18노1001</t>
    <phoneticPr fontId="1" type="noConversion"/>
  </si>
  <si>
    <t>46가5577</t>
    <phoneticPr fontId="1" type="noConversion"/>
  </si>
  <si>
    <t>61라2288</t>
    <phoneticPr fontId="1" type="noConversion"/>
  </si>
  <si>
    <t>SM6</t>
    <phoneticPr fontId="1" type="noConversion"/>
  </si>
  <si>
    <t>싼타페</t>
    <phoneticPr fontId="1" type="noConversion"/>
  </si>
  <si>
    <t>카니발</t>
    <phoneticPr fontId="1" type="noConversion"/>
  </si>
  <si>
    <t>소나타</t>
    <phoneticPr fontId="1" type="noConversion"/>
  </si>
  <si>
    <t>모닝</t>
    <phoneticPr fontId="1" type="noConversion"/>
  </si>
  <si>
    <t>코란도</t>
    <phoneticPr fontId="1" type="noConversion"/>
  </si>
  <si>
    <t>♣사원별 제품 판매 현황♣</t>
    <phoneticPr fontId="1" type="noConversion"/>
  </si>
  <si>
    <t>일반</t>
  </si>
  <si>
    <t>골드</t>
  </si>
  <si>
    <t>총이익금합계</t>
  </si>
  <si>
    <t>할인율인상</t>
  </si>
  <si>
    <t>만든 사람 minyoung oh 날짜 2024-11-30</t>
  </si>
  <si>
    <t>할인율인하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</si>
  <si>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</si>
  <si>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</si>
  <si>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</si>
  <si>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</si>
  <si>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</si>
  <si>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</si>
  <si>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</si>
  <si>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납품일자</t>
  </si>
  <si>
    <t>(모두)</t>
  </si>
  <si>
    <t>행 레이블</t>
  </si>
  <si>
    <t>서울</t>
  </si>
  <si>
    <t>인천</t>
  </si>
  <si>
    <t>경기</t>
  </si>
  <si>
    <t>열 레이블</t>
  </si>
  <si>
    <t>볼펜</t>
  </si>
  <si>
    <t>포스트잇</t>
  </si>
  <si>
    <t>형광펜</t>
  </si>
  <si>
    <t>합계 : 납품수량</t>
  </si>
  <si>
    <t>전체 합계 : 납품수량</t>
  </si>
  <si>
    <t>전체 합계 : 납품총액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</si>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</sst>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18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5" xfId="3" applyBorder="1" applyAlignment="1">
      <alignment horizontal="center" vertical="center"/>
    </xf>
    <xf numFmtId="0" fontId="7" fillId="3" borderId="6" xfId="3" applyBorder="1" applyAlignment="1">
      <alignment horizontal="center" vertical="center"/>
    </xf>
    <xf numFmtId="0" fontId="7" fillId="3" borderId="7" xfId="3" applyBorder="1" applyAlignment="1">
      <alignment horizontal="center" vertical="center"/>
    </xf>
    <xf numFmtId="0" fontId="7" fillId="3" borderId="8" xfId="3" applyBorder="1" applyAlignment="1">
      <alignment horizontal="center" vertical="center"/>
    </xf>
    <xf numFmtId="0" fontId="7" fillId="3" borderId="9" xfId="3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10" fillId="4" borderId="15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컴활</a:t>
            </a:r>
            <a:r>
              <a:rPr lang="en-US" altLang="ko-KR"/>
              <a:t>1</a:t>
            </a:r>
            <a:r>
              <a:rPr lang="ko-KR" altLang="en-US"/>
              <a:t>급 실기 시험결과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엑셀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차트작업!$B$4:$B$10</c:f>
              <c:numCache>
                <c:formatCode>General</c:formatCode>
                <c:ptCount val="7"/>
                <c:pt idx="0">
                  <c:v>67</c:v>
                </c:pt>
                <c:pt idx="1">
                  <c:v>71</c:v>
                </c:pt>
                <c:pt idx="2">
                  <c:v>82</c:v>
                </c:pt>
                <c:pt idx="3">
                  <c:v>92</c:v>
                </c:pt>
                <c:pt idx="4">
                  <c:v>55</c:v>
                </c:pt>
                <c:pt idx="5">
                  <c:v>49</c:v>
                </c:pt>
                <c:pt idx="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A-49B8-91BA-DB0C3313B737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액세스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차트작업!$C$4:$C$10</c:f>
              <c:numCache>
                <c:formatCode>General</c:formatCode>
                <c:ptCount val="7"/>
                <c:pt idx="0">
                  <c:v>72</c:v>
                </c:pt>
                <c:pt idx="1">
                  <c:v>82</c:v>
                </c:pt>
                <c:pt idx="2">
                  <c:v>73</c:v>
                </c:pt>
                <c:pt idx="3">
                  <c:v>91</c:v>
                </c:pt>
                <c:pt idx="4">
                  <c:v>59</c:v>
                </c:pt>
                <c:pt idx="5">
                  <c:v>53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A-49B8-91BA-DB0C3313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715103"/>
        <c:axId val="322715583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평균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69.5</c:v>
                </c:pt>
                <c:pt idx="1">
                  <c:v>76.5</c:v>
                </c:pt>
                <c:pt idx="2">
                  <c:v>77.5</c:v>
                </c:pt>
                <c:pt idx="3">
                  <c:v>91.5</c:v>
                </c:pt>
                <c:pt idx="4">
                  <c:v>57</c:v>
                </c:pt>
                <c:pt idx="5">
                  <c:v>51</c:v>
                </c:pt>
                <c:pt idx="6">
                  <c:v>69.5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7AA-49B8-91BA-DB0C3313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15103"/>
        <c:axId val="322715583"/>
      </c:lineChart>
      <c:catAx>
        <c:axId val="32271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2715583"/>
        <c:crosses val="autoZero"/>
        <c:auto val="1"/>
        <c:lblAlgn val="ctr"/>
        <c:lblOffset val="100"/>
        <c:noMultiLvlLbl val="0"/>
      </c:catAx>
      <c:valAx>
        <c:axId val="32271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[Red]\(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271510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이익률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A36C34D-4E19-730D-3CE9-110B3CF9B465}"/>
            </a:ext>
          </a:extLst>
        </xdr:cNvPr>
        <xdr:cNvSpPr/>
      </xdr:nvSpPr>
      <xdr:spPr>
        <a:xfrm>
          <a:off x="2011680" y="2697480"/>
          <a:ext cx="16459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0813B5-BA6D-4C65-88E7-2B28CD8EA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young oh" refreshedDate="45626.541864699073" createdVersion="8" refreshedVersion="8" minRefreshableVersion="3" recordCount="11" xr:uid="{D4F61D06-D4C4-47A6-A4A6-78CAE68F4C81}">
  <cacheSource type="worksheet">
    <worksheetSource ref="A3:G14" sheet="분석작업-2"/>
  </cacheSource>
  <cacheFields count="7">
    <cacheField name="납품일자" numFmtId="0">
      <sharedItems count="5">
        <s v="6월1일"/>
        <s v="6월2일"/>
        <s v="6월3일"/>
        <s v="6월4일"/>
        <s v="6월5일"/>
      </sharedItems>
    </cacheField>
    <cacheField name="제품명" numFmtId="0">
      <sharedItems count="3">
        <s v="볼펜"/>
        <s v="형광펜"/>
        <s v="포스트잇"/>
      </sharedItems>
    </cacheField>
    <cacheField name="납품업체명" numFmtId="0">
      <sharedItems/>
    </cacheField>
    <cacheField name="지역" numFmtId="0">
      <sharedItems count="3">
        <s v="서울"/>
        <s v="인천"/>
        <s v="경기"/>
      </sharedItems>
    </cacheField>
    <cacheField name="납품단가" numFmtId="41">
      <sharedItems containsSemiMixedTypes="0" containsString="0" containsNumber="1" containsInteger="1" minValue="3600" maxValue="5500"/>
    </cacheField>
    <cacheField name="납품수량" numFmtId="0">
      <sharedItems containsSemiMixedTypes="0" containsString="0" containsNumber="1" containsInteger="1" minValue="200" maxValue="600"/>
    </cacheField>
    <cacheField name="납품총액" numFmtId="41">
      <sharedItems containsSemiMixedTypes="0" containsString="0" containsNumber="1" containsInteger="1" minValue="900000" maxValue="3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하나문구"/>
    <x v="0"/>
    <n v="5500"/>
    <n v="500"/>
    <n v="2750000"/>
  </r>
  <r>
    <x v="0"/>
    <x v="1"/>
    <s v="하나문구"/>
    <x v="0"/>
    <n v="4700"/>
    <n v="250"/>
    <n v="1175000"/>
  </r>
  <r>
    <x v="1"/>
    <x v="0"/>
    <s v="유명문구"/>
    <x v="1"/>
    <n v="5500"/>
    <n v="600"/>
    <n v="3300000"/>
  </r>
  <r>
    <x v="1"/>
    <x v="0"/>
    <s v="동교문구"/>
    <x v="2"/>
    <n v="5500"/>
    <n v="450"/>
    <n v="2475000"/>
  </r>
  <r>
    <x v="2"/>
    <x v="2"/>
    <s v="유명문구"/>
    <x v="1"/>
    <n v="3600"/>
    <n v="300"/>
    <n v="1080000"/>
  </r>
  <r>
    <x v="2"/>
    <x v="1"/>
    <s v="유명문구"/>
    <x v="1"/>
    <n v="4700"/>
    <n v="300"/>
    <n v="1410000"/>
  </r>
  <r>
    <x v="3"/>
    <x v="2"/>
    <s v="동교문구"/>
    <x v="2"/>
    <n v="3600"/>
    <n v="250"/>
    <n v="900000"/>
  </r>
  <r>
    <x v="3"/>
    <x v="0"/>
    <s v="하나문구"/>
    <x v="0"/>
    <n v="5500"/>
    <n v="550"/>
    <n v="3025000"/>
  </r>
  <r>
    <x v="4"/>
    <x v="1"/>
    <s v="동교문구"/>
    <x v="2"/>
    <n v="4700"/>
    <n v="200"/>
    <n v="940000"/>
  </r>
  <r>
    <x v="4"/>
    <x v="2"/>
    <s v="동교문구"/>
    <x v="2"/>
    <n v="3600"/>
    <n v="250"/>
    <n v="900000"/>
  </r>
  <r>
    <x v="4"/>
    <x v="1"/>
    <s v="하나문구"/>
    <x v="0"/>
    <n v="4700"/>
    <n v="300"/>
    <n v="141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855FF4-1CB9-4601-B11D-966DEB0ADBD6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32" firstHeaderRow="1" firstDataRow="2" firstDataCol="1" rowPageCount="1" colPageCount="1"/>
  <pivotFields count="7">
    <pivotField axis="axisPage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numFmtId="41" showAll="0"/>
    <pivotField dataField="1" showAll="0"/>
    <pivotField dataField="1" numFmtId="41" showAll="0"/>
  </pivotFields>
  <rowFields count="2">
    <field x="3"/>
    <field x="-2"/>
  </rowFields>
  <rowItems count="11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합계 : 납품수량" fld="5" baseField="0" baseItem="0"/>
    <dataField name="합계 : 납품총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2306F-1CD8-40BB-A556-3564CAECF2BE}">
  <dimension ref="A1:F10"/>
  <sheetViews>
    <sheetView tabSelected="1" workbookViewId="0">
      <selection activeCell="F10" sqref="F10"/>
    </sheetView>
  </sheetViews>
  <sheetFormatPr defaultRowHeight="17.399999999999999" x14ac:dyDescent="0.4"/>
  <cols>
    <col min="1" max="1" width="11" bestFit="1" customWidth="1"/>
    <col min="3" max="3" width="10.8984375" bestFit="1" customWidth="1"/>
    <col min="4" max="4" width="9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2" t="s">
        <v>229</v>
      </c>
      <c r="B3" s="2" t="s">
        <v>230</v>
      </c>
      <c r="C3" s="2" t="s">
        <v>231</v>
      </c>
      <c r="D3" s="2" t="s">
        <v>232</v>
      </c>
      <c r="E3" s="2" t="s">
        <v>233</v>
      </c>
      <c r="F3" s="2" t="s">
        <v>234</v>
      </c>
    </row>
    <row r="4" spans="1:6" x14ac:dyDescent="0.4">
      <c r="A4" s="2" t="s">
        <v>235</v>
      </c>
      <c r="B4" s="2" t="s">
        <v>241</v>
      </c>
      <c r="C4" s="3">
        <v>44990</v>
      </c>
      <c r="D4" s="2" t="s">
        <v>247</v>
      </c>
      <c r="E4" s="2" t="s">
        <v>253</v>
      </c>
      <c r="F4" s="1">
        <v>458000</v>
      </c>
    </row>
    <row r="5" spans="1:6" x14ac:dyDescent="0.4">
      <c r="A5" s="2" t="s">
        <v>236</v>
      </c>
      <c r="B5" s="2" t="s">
        <v>242</v>
      </c>
      <c r="C5" s="3">
        <v>44997</v>
      </c>
      <c r="D5" s="2" t="s">
        <v>248</v>
      </c>
      <c r="E5" s="2" t="s">
        <v>254</v>
      </c>
      <c r="F5" s="1">
        <v>392000</v>
      </c>
    </row>
    <row r="6" spans="1:6" x14ac:dyDescent="0.4">
      <c r="A6" s="2" t="s">
        <v>237</v>
      </c>
      <c r="B6" s="2" t="s">
        <v>243</v>
      </c>
      <c r="C6" s="3">
        <v>44999</v>
      </c>
      <c r="D6" s="2" t="s">
        <v>249</v>
      </c>
      <c r="E6" s="2" t="s">
        <v>255</v>
      </c>
      <c r="F6" s="1">
        <v>575000</v>
      </c>
    </row>
    <row r="7" spans="1:6" x14ac:dyDescent="0.4">
      <c r="A7" s="2" t="s">
        <v>238</v>
      </c>
      <c r="B7" s="2" t="s">
        <v>244</v>
      </c>
      <c r="C7" s="22">
        <v>45000</v>
      </c>
      <c r="D7" s="2" t="s">
        <v>250</v>
      </c>
      <c r="E7" s="2" t="s">
        <v>256</v>
      </c>
      <c r="F7" s="1">
        <v>431000</v>
      </c>
    </row>
    <row r="8" spans="1:6" x14ac:dyDescent="0.4">
      <c r="A8" s="2" t="s">
        <v>239</v>
      </c>
      <c r="B8" s="2" t="s">
        <v>245</v>
      </c>
      <c r="C8" s="3">
        <v>45013</v>
      </c>
      <c r="D8" s="2" t="s">
        <v>251</v>
      </c>
      <c r="E8" s="2" t="s">
        <v>257</v>
      </c>
      <c r="F8" s="1">
        <v>265000</v>
      </c>
    </row>
    <row r="9" spans="1:6" x14ac:dyDescent="0.4">
      <c r="A9" s="2" t="s">
        <v>240</v>
      </c>
      <c r="B9" s="2" t="s">
        <v>246</v>
      </c>
      <c r="C9" s="3">
        <v>45016</v>
      </c>
      <c r="D9" s="2" t="s">
        <v>252</v>
      </c>
      <c r="E9" s="2" t="s">
        <v>258</v>
      </c>
      <c r="F9" s="1">
        <v>327000</v>
      </c>
    </row>
    <row r="10" spans="1:6" x14ac:dyDescent="0.4">
      <c r="C10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4A4B-1117-4041-B02E-02663928B366}">
  <dimension ref="A1:H14"/>
  <sheetViews>
    <sheetView workbookViewId="0">
      <selection activeCell="C18" sqref="C17:C18"/>
    </sheetView>
  </sheetViews>
  <sheetFormatPr defaultRowHeight="17.399999999999999" x14ac:dyDescent="0.4"/>
  <cols>
    <col min="8" max="8" width="12.19921875" bestFit="1" customWidth="1"/>
  </cols>
  <sheetData>
    <row r="1" spans="1:8" ht="22.2" x14ac:dyDescent="0.4">
      <c r="A1" s="23" t="s">
        <v>259</v>
      </c>
      <c r="B1" s="23"/>
      <c r="C1" s="23"/>
      <c r="D1" s="23"/>
      <c r="E1" s="23"/>
      <c r="F1" s="23"/>
      <c r="G1" s="23"/>
      <c r="H1" s="23"/>
    </row>
    <row r="2" spans="1:8" ht="18" thickBot="1" x14ac:dyDescent="0.45"/>
    <row r="3" spans="1:8" x14ac:dyDescent="0.4">
      <c r="A3" s="26" t="s">
        <v>17</v>
      </c>
      <c r="B3" s="27" t="s">
        <v>18</v>
      </c>
      <c r="C3" s="27" t="s">
        <v>19</v>
      </c>
      <c r="D3" s="27"/>
      <c r="E3" s="27"/>
      <c r="F3" s="27"/>
      <c r="G3" s="27" t="s">
        <v>20</v>
      </c>
      <c r="H3" s="28" t="s">
        <v>21</v>
      </c>
    </row>
    <row r="4" spans="1:8" x14ac:dyDescent="0.4">
      <c r="A4" s="29"/>
      <c r="B4" s="24"/>
      <c r="C4" s="25" t="s">
        <v>22</v>
      </c>
      <c r="D4" s="25" t="s">
        <v>1</v>
      </c>
      <c r="E4" s="25" t="s">
        <v>2</v>
      </c>
      <c r="F4" s="25" t="s">
        <v>3</v>
      </c>
      <c r="G4" s="24"/>
      <c r="H4" s="30"/>
    </row>
    <row r="5" spans="1:8" x14ac:dyDescent="0.4">
      <c r="A5" s="31" t="s">
        <v>4</v>
      </c>
      <c r="B5" s="4" t="s">
        <v>5</v>
      </c>
      <c r="C5" s="4">
        <v>193</v>
      </c>
      <c r="D5" s="4">
        <v>154</v>
      </c>
      <c r="E5" s="4">
        <v>269</v>
      </c>
      <c r="F5" s="4">
        <v>227</v>
      </c>
      <c r="G5" s="4">
        <v>843</v>
      </c>
      <c r="H5" s="32">
        <v>33720000</v>
      </c>
    </row>
    <row r="6" spans="1:8" x14ac:dyDescent="0.4">
      <c r="A6" s="31" t="s">
        <v>6</v>
      </c>
      <c r="B6" s="4" t="s">
        <v>5</v>
      </c>
      <c r="C6" s="4">
        <v>143</v>
      </c>
      <c r="D6" s="4">
        <v>191</v>
      </c>
      <c r="E6" s="4">
        <v>205</v>
      </c>
      <c r="F6" s="4">
        <v>201</v>
      </c>
      <c r="G6" s="4">
        <v>740</v>
      </c>
      <c r="H6" s="32">
        <v>29600000</v>
      </c>
    </row>
    <row r="7" spans="1:8" x14ac:dyDescent="0.4">
      <c r="A7" s="31" t="s">
        <v>7</v>
      </c>
      <c r="B7" s="4" t="s">
        <v>8</v>
      </c>
      <c r="C7" s="4">
        <v>231</v>
      </c>
      <c r="D7" s="4">
        <v>277</v>
      </c>
      <c r="E7" s="4">
        <v>204</v>
      </c>
      <c r="F7" s="4">
        <v>249</v>
      </c>
      <c r="G7" s="4">
        <v>961</v>
      </c>
      <c r="H7" s="32">
        <v>38440000</v>
      </c>
    </row>
    <row r="8" spans="1:8" x14ac:dyDescent="0.4">
      <c r="A8" s="31" t="s">
        <v>9</v>
      </c>
      <c r="B8" s="4" t="s">
        <v>8</v>
      </c>
      <c r="C8" s="4">
        <v>198</v>
      </c>
      <c r="D8" s="4">
        <v>218</v>
      </c>
      <c r="E8" s="4">
        <v>191</v>
      </c>
      <c r="F8" s="4">
        <v>151</v>
      </c>
      <c r="G8" s="4">
        <v>758</v>
      </c>
      <c r="H8" s="32">
        <v>30320000</v>
      </c>
    </row>
    <row r="9" spans="1:8" x14ac:dyDescent="0.4">
      <c r="A9" s="31" t="s">
        <v>10</v>
      </c>
      <c r="B9" s="4" t="s">
        <v>8</v>
      </c>
      <c r="C9" s="4">
        <v>181</v>
      </c>
      <c r="D9" s="4">
        <v>187</v>
      </c>
      <c r="E9" s="4">
        <v>211</v>
      </c>
      <c r="F9" s="4">
        <v>207</v>
      </c>
      <c r="G9" s="4">
        <v>786</v>
      </c>
      <c r="H9" s="32">
        <v>31440000</v>
      </c>
    </row>
    <row r="10" spans="1:8" x14ac:dyDescent="0.4">
      <c r="A10" s="31" t="s">
        <v>11</v>
      </c>
      <c r="B10" s="4" t="s">
        <v>8</v>
      </c>
      <c r="C10" s="4">
        <v>136</v>
      </c>
      <c r="D10" s="4">
        <v>118</v>
      </c>
      <c r="E10" s="4">
        <v>145</v>
      </c>
      <c r="F10" s="4">
        <v>115</v>
      </c>
      <c r="G10" s="4">
        <v>514</v>
      </c>
      <c r="H10" s="32">
        <v>20560000</v>
      </c>
    </row>
    <row r="11" spans="1:8" x14ac:dyDescent="0.4">
      <c r="A11" s="31" t="s">
        <v>12</v>
      </c>
      <c r="B11" s="4" t="s">
        <v>13</v>
      </c>
      <c r="C11" s="4">
        <v>237</v>
      </c>
      <c r="D11" s="4">
        <v>257</v>
      </c>
      <c r="E11" s="4">
        <v>265</v>
      </c>
      <c r="F11" s="4">
        <v>214</v>
      </c>
      <c r="G11" s="4">
        <v>973</v>
      </c>
      <c r="H11" s="32">
        <v>38920000</v>
      </c>
    </row>
    <row r="12" spans="1:8" x14ac:dyDescent="0.4">
      <c r="A12" s="31" t="s">
        <v>14</v>
      </c>
      <c r="B12" s="4" t="s">
        <v>13</v>
      </c>
      <c r="C12" s="4">
        <v>145</v>
      </c>
      <c r="D12" s="4">
        <v>164</v>
      </c>
      <c r="E12" s="4">
        <v>172</v>
      </c>
      <c r="F12" s="4">
        <v>189</v>
      </c>
      <c r="G12" s="4">
        <v>670</v>
      </c>
      <c r="H12" s="32">
        <v>26800000</v>
      </c>
    </row>
    <row r="13" spans="1:8" x14ac:dyDescent="0.4">
      <c r="A13" s="31" t="s">
        <v>15</v>
      </c>
      <c r="B13" s="4" t="s">
        <v>13</v>
      </c>
      <c r="C13" s="4">
        <v>194</v>
      </c>
      <c r="D13" s="4">
        <v>191</v>
      </c>
      <c r="E13" s="4">
        <v>215</v>
      </c>
      <c r="F13" s="4">
        <v>189</v>
      </c>
      <c r="G13" s="4">
        <v>789</v>
      </c>
      <c r="H13" s="32">
        <v>31560000</v>
      </c>
    </row>
    <row r="14" spans="1:8" ht="18" thickBot="1" x14ac:dyDescent="0.45">
      <c r="A14" s="33" t="s">
        <v>16</v>
      </c>
      <c r="B14" s="34" t="s">
        <v>13</v>
      </c>
      <c r="C14" s="34">
        <v>118</v>
      </c>
      <c r="D14" s="34">
        <v>136</v>
      </c>
      <c r="E14" s="34">
        <v>125</v>
      </c>
      <c r="F14" s="34">
        <v>131</v>
      </c>
      <c r="G14" s="34">
        <v>510</v>
      </c>
      <c r="H14" s="35">
        <v>20400000</v>
      </c>
    </row>
  </sheetData>
  <mergeCells count="6">
    <mergeCell ref="A1:H1"/>
    <mergeCell ref="A3:A4"/>
    <mergeCell ref="B3:B4"/>
    <mergeCell ref="C3:F3"/>
    <mergeCell ref="G3:G4"/>
    <mergeCell ref="H3:H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AD6-6732-45BC-945B-C0CA5EBDE431}">
  <dimension ref="A1:F15"/>
  <sheetViews>
    <sheetView workbookViewId="0">
      <selection activeCell="B18" sqref="B18"/>
    </sheetView>
  </sheetViews>
  <sheetFormatPr defaultRowHeight="17.399999999999999" x14ac:dyDescent="0.4"/>
  <cols>
    <col min="1" max="1" width="10.09765625" bestFit="1" customWidth="1"/>
    <col min="2" max="2" width="12.5" customWidth="1"/>
    <col min="3" max="3" width="13" bestFit="1" customWidth="1"/>
    <col min="4" max="4" width="14.796875" customWidth="1"/>
  </cols>
  <sheetData>
    <row r="1" spans="1:6" ht="21" x14ac:dyDescent="0.4">
      <c r="A1" s="16" t="s">
        <v>23</v>
      </c>
      <c r="B1" s="16"/>
      <c r="C1" s="16"/>
      <c r="D1" s="16"/>
      <c r="E1" s="16"/>
      <c r="F1" s="16"/>
    </row>
    <row r="3" spans="1:6" x14ac:dyDescent="0.4">
      <c r="A3" s="4" t="s">
        <v>24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</row>
    <row r="4" spans="1:6" x14ac:dyDescent="0.4">
      <c r="A4" s="4" t="s">
        <v>30</v>
      </c>
      <c r="B4" s="5">
        <v>44930</v>
      </c>
      <c r="C4" s="4" t="s">
        <v>31</v>
      </c>
      <c r="D4" s="6">
        <v>150000000</v>
      </c>
      <c r="E4" s="4" t="s">
        <v>32</v>
      </c>
      <c r="F4" s="4">
        <v>72</v>
      </c>
    </row>
    <row r="5" spans="1:6" x14ac:dyDescent="0.4">
      <c r="A5" s="4" t="s">
        <v>33</v>
      </c>
      <c r="B5" s="5">
        <v>44945</v>
      </c>
      <c r="C5" s="4" t="s">
        <v>34</v>
      </c>
      <c r="D5" s="6">
        <v>100000000</v>
      </c>
      <c r="E5" s="4" t="s">
        <v>32</v>
      </c>
      <c r="F5" s="4">
        <v>24</v>
      </c>
    </row>
    <row r="6" spans="1:6" x14ac:dyDescent="0.4">
      <c r="A6" s="4" t="s">
        <v>35</v>
      </c>
      <c r="B6" s="5">
        <v>44964</v>
      </c>
      <c r="C6" s="4" t="s">
        <v>31</v>
      </c>
      <c r="D6" s="6">
        <v>80000000</v>
      </c>
      <c r="E6" s="4" t="s">
        <v>36</v>
      </c>
      <c r="F6" s="4">
        <v>120</v>
      </c>
    </row>
    <row r="7" spans="1:6" x14ac:dyDescent="0.4">
      <c r="A7" s="4" t="s">
        <v>37</v>
      </c>
      <c r="B7" s="5">
        <v>44972</v>
      </c>
      <c r="C7" s="4" t="s">
        <v>38</v>
      </c>
      <c r="D7" s="6">
        <v>65000000</v>
      </c>
      <c r="E7" s="4" t="s">
        <v>36</v>
      </c>
      <c r="F7" s="4">
        <v>36</v>
      </c>
    </row>
    <row r="8" spans="1:6" x14ac:dyDescent="0.4">
      <c r="A8" s="4" t="s">
        <v>39</v>
      </c>
      <c r="B8" s="5">
        <v>44979</v>
      </c>
      <c r="C8" s="4" t="s">
        <v>31</v>
      </c>
      <c r="D8" s="6">
        <v>240000000</v>
      </c>
      <c r="E8" s="4" t="s">
        <v>32</v>
      </c>
      <c r="F8" s="4">
        <v>96</v>
      </c>
    </row>
    <row r="9" spans="1:6" x14ac:dyDescent="0.4">
      <c r="A9" s="4" t="s">
        <v>40</v>
      </c>
      <c r="B9" s="5">
        <v>44989</v>
      </c>
      <c r="C9" s="4" t="s">
        <v>31</v>
      </c>
      <c r="D9" s="6">
        <v>95000000</v>
      </c>
      <c r="E9" s="4" t="s">
        <v>36</v>
      </c>
      <c r="F9" s="4">
        <v>60</v>
      </c>
    </row>
    <row r="10" spans="1:6" x14ac:dyDescent="0.4">
      <c r="A10" s="4" t="s">
        <v>41</v>
      </c>
      <c r="B10" s="5">
        <v>45004</v>
      </c>
      <c r="C10" s="4" t="s">
        <v>38</v>
      </c>
      <c r="D10" s="6">
        <v>200000000</v>
      </c>
      <c r="E10" s="4" t="s">
        <v>32</v>
      </c>
      <c r="F10" s="4">
        <v>36</v>
      </c>
    </row>
    <row r="11" spans="1:6" x14ac:dyDescent="0.4">
      <c r="A11" s="4" t="s">
        <v>42</v>
      </c>
      <c r="B11" s="5">
        <v>45010</v>
      </c>
      <c r="C11" s="4" t="s">
        <v>34</v>
      </c>
      <c r="D11" s="6">
        <v>180000000</v>
      </c>
      <c r="E11" s="4" t="s">
        <v>36</v>
      </c>
      <c r="F11" s="4">
        <v>12</v>
      </c>
    </row>
    <row r="12" spans="1:6" x14ac:dyDescent="0.4">
      <c r="A12" s="4" t="s">
        <v>43</v>
      </c>
      <c r="B12" s="5">
        <v>45021</v>
      </c>
      <c r="C12" s="4" t="s">
        <v>38</v>
      </c>
      <c r="D12" s="6">
        <v>78000000</v>
      </c>
      <c r="E12" s="4" t="s">
        <v>32</v>
      </c>
      <c r="F12" s="4">
        <v>24</v>
      </c>
    </row>
    <row r="13" spans="1:6" x14ac:dyDescent="0.4">
      <c r="A13" s="4" t="s">
        <v>44</v>
      </c>
      <c r="B13" s="5">
        <v>45025</v>
      </c>
      <c r="C13" s="4" t="s">
        <v>31</v>
      </c>
      <c r="D13" s="6">
        <v>120000000</v>
      </c>
      <c r="E13" s="4" t="s">
        <v>32</v>
      </c>
      <c r="F13" s="4">
        <v>96</v>
      </c>
    </row>
    <row r="14" spans="1:6" x14ac:dyDescent="0.4">
      <c r="A14" s="4" t="s">
        <v>45</v>
      </c>
      <c r="B14" s="5">
        <v>45030</v>
      </c>
      <c r="C14" s="4" t="s">
        <v>38</v>
      </c>
      <c r="D14" s="6">
        <v>90000000</v>
      </c>
      <c r="E14" s="4" t="s">
        <v>36</v>
      </c>
      <c r="F14" s="4">
        <v>24</v>
      </c>
    </row>
    <row r="15" spans="1:6" x14ac:dyDescent="0.4">
      <c r="A15" s="4" t="s">
        <v>46</v>
      </c>
      <c r="B15" s="5">
        <v>45036</v>
      </c>
      <c r="C15" s="4" t="s">
        <v>31</v>
      </c>
      <c r="D15" s="6">
        <v>82000000</v>
      </c>
      <c r="E15" s="4" t="s">
        <v>32</v>
      </c>
      <c r="F15" s="4">
        <v>60</v>
      </c>
    </row>
  </sheetData>
  <mergeCells count="1">
    <mergeCell ref="A1:F1"/>
  </mergeCells>
  <phoneticPr fontId="1" type="noConversion"/>
  <conditionalFormatting sqref="A4:F15">
    <cfRule type="expression" dxfId="0" priority="1">
      <formula>$D4&gt;AVERAGE($D$4:$D$15)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A010-56AA-441C-AF3E-8DBD22F26E7C}">
  <dimension ref="A1:K35"/>
  <sheetViews>
    <sheetView topLeftCell="C33" workbookViewId="0">
      <selection activeCell="H38" sqref="H38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0.59765625" bestFit="1" customWidth="1"/>
    <col min="8" max="8" width="11.69921875" bestFit="1" customWidth="1"/>
    <col min="9" max="9" width="10.59765625" bestFit="1" customWidth="1"/>
  </cols>
  <sheetData>
    <row r="1" spans="1:10" x14ac:dyDescent="0.4">
      <c r="A1" s="11" t="s">
        <v>120</v>
      </c>
      <c r="B1" s="12" t="s">
        <v>121</v>
      </c>
      <c r="F1" s="11" t="s">
        <v>122</v>
      </c>
      <c r="G1" s="12" t="s">
        <v>123</v>
      </c>
    </row>
    <row r="2" spans="1:10" x14ac:dyDescent="0.4">
      <c r="A2" s="4" t="s">
        <v>124</v>
      </c>
      <c r="B2" s="4" t="s">
        <v>125</v>
      </c>
      <c r="C2" s="4" t="s">
        <v>126</v>
      </c>
      <c r="D2" s="13" t="s">
        <v>127</v>
      </c>
      <c r="F2" s="4" t="s">
        <v>128</v>
      </c>
      <c r="G2" s="4" t="s">
        <v>129</v>
      </c>
      <c r="H2" s="4" t="s">
        <v>21</v>
      </c>
      <c r="I2" s="4" t="s">
        <v>130</v>
      </c>
    </row>
    <row r="3" spans="1:10" x14ac:dyDescent="0.4">
      <c r="A3" s="4" t="s">
        <v>131</v>
      </c>
      <c r="B3" s="4" t="s">
        <v>132</v>
      </c>
      <c r="C3" s="5">
        <v>45153</v>
      </c>
      <c r="D3" s="8" t="str">
        <f>CHOOSE(WEEKDAY(C3,1),"일요일","월요일","화요일","수요일","목요일","금요일","토요일")</f>
        <v>화요일</v>
      </c>
      <c r="F3" s="4" t="s">
        <v>133</v>
      </c>
      <c r="G3" s="6">
        <v>5465</v>
      </c>
      <c r="H3" s="6">
        <v>8197500</v>
      </c>
      <c r="I3" s="6">
        <v>2869125</v>
      </c>
    </row>
    <row r="4" spans="1:10" x14ac:dyDescent="0.4">
      <c r="A4" s="4" t="s">
        <v>134</v>
      </c>
      <c r="B4" s="4" t="s">
        <v>135</v>
      </c>
      <c r="C4" s="5">
        <v>45159</v>
      </c>
      <c r="D4" s="8" t="str">
        <f t="shared" ref="D4:D11" si="0">CHOOSE(WEEKDAY(C4,1),"일요일","월요일","화요일","수요일","목요일","금요일","토요일")</f>
        <v>월요일</v>
      </c>
      <c r="F4" s="4" t="s">
        <v>136</v>
      </c>
      <c r="G4" s="6">
        <v>3744</v>
      </c>
      <c r="H4" s="6">
        <v>7488000</v>
      </c>
      <c r="I4" s="6">
        <v>2620800</v>
      </c>
    </row>
    <row r="5" spans="1:10" x14ac:dyDescent="0.4">
      <c r="A5" s="4" t="s">
        <v>137</v>
      </c>
      <c r="B5" s="4" t="s">
        <v>135</v>
      </c>
      <c r="C5" s="5">
        <v>45166</v>
      </c>
      <c r="D5" s="8" t="str">
        <f t="shared" si="0"/>
        <v>월요일</v>
      </c>
      <c r="F5" s="4" t="s">
        <v>138</v>
      </c>
      <c r="G5" s="6">
        <v>9642</v>
      </c>
      <c r="H5" s="6">
        <v>13016700</v>
      </c>
      <c r="I5" s="6">
        <v>4555845</v>
      </c>
    </row>
    <row r="6" spans="1:10" x14ac:dyDescent="0.4">
      <c r="A6" s="4" t="s">
        <v>139</v>
      </c>
      <c r="B6" s="4" t="s">
        <v>140</v>
      </c>
      <c r="C6" s="5">
        <v>45172</v>
      </c>
      <c r="D6" s="8" t="str">
        <f t="shared" si="0"/>
        <v>일요일</v>
      </c>
      <c r="F6" s="4" t="s">
        <v>141</v>
      </c>
      <c r="G6" s="6">
        <v>2541</v>
      </c>
      <c r="H6" s="6">
        <v>6352500</v>
      </c>
      <c r="I6" s="6">
        <v>2223375</v>
      </c>
    </row>
    <row r="7" spans="1:10" x14ac:dyDescent="0.4">
      <c r="A7" s="4" t="s">
        <v>142</v>
      </c>
      <c r="B7" s="4" t="s">
        <v>132</v>
      </c>
      <c r="C7" s="5">
        <v>45179</v>
      </c>
      <c r="D7" s="8" t="str">
        <f t="shared" si="0"/>
        <v>일요일</v>
      </c>
      <c r="F7" s="4" t="s">
        <v>143</v>
      </c>
      <c r="G7" s="6">
        <v>8756</v>
      </c>
      <c r="H7" s="6">
        <v>20138800</v>
      </c>
      <c r="I7" s="6">
        <v>7048580</v>
      </c>
    </row>
    <row r="8" spans="1:10" x14ac:dyDescent="0.4">
      <c r="A8" s="4" t="s">
        <v>144</v>
      </c>
      <c r="B8" s="4" t="s">
        <v>140</v>
      </c>
      <c r="C8" s="5">
        <v>45185</v>
      </c>
      <c r="D8" s="8" t="str">
        <f t="shared" si="0"/>
        <v>토요일</v>
      </c>
      <c r="F8" s="4" t="s">
        <v>145</v>
      </c>
      <c r="G8" s="6">
        <v>5416</v>
      </c>
      <c r="H8" s="6">
        <v>10019600</v>
      </c>
      <c r="I8" s="6">
        <v>3506860</v>
      </c>
    </row>
    <row r="9" spans="1:10" x14ac:dyDescent="0.4">
      <c r="A9" s="4" t="s">
        <v>146</v>
      </c>
      <c r="B9" s="4" t="s">
        <v>140</v>
      </c>
      <c r="C9" s="5">
        <v>45191</v>
      </c>
      <c r="D9" s="8" t="str">
        <f t="shared" si="0"/>
        <v>금요일</v>
      </c>
      <c r="F9" s="4" t="s">
        <v>147</v>
      </c>
      <c r="G9" s="6">
        <v>8553</v>
      </c>
      <c r="H9" s="6">
        <v>12145260</v>
      </c>
      <c r="I9" s="6">
        <v>4250841</v>
      </c>
    </row>
    <row r="10" spans="1:10" x14ac:dyDescent="0.4">
      <c r="A10" s="4" t="s">
        <v>148</v>
      </c>
      <c r="B10" s="4" t="s">
        <v>132</v>
      </c>
      <c r="C10" s="5">
        <v>45198</v>
      </c>
      <c r="D10" s="8" t="str">
        <f t="shared" si="0"/>
        <v>금요일</v>
      </c>
      <c r="F10" s="4" t="s">
        <v>149</v>
      </c>
      <c r="G10" s="6">
        <v>4789</v>
      </c>
      <c r="H10" s="6">
        <v>5267900</v>
      </c>
      <c r="I10" s="6">
        <v>1843765</v>
      </c>
    </row>
    <row r="11" spans="1:10" x14ac:dyDescent="0.4">
      <c r="A11" s="4" t="s">
        <v>150</v>
      </c>
      <c r="B11" s="4" t="s">
        <v>135</v>
      </c>
      <c r="C11" s="5">
        <v>45207</v>
      </c>
      <c r="D11" s="8" t="str">
        <f t="shared" si="0"/>
        <v>일요일</v>
      </c>
      <c r="F11" s="17" t="s">
        <v>151</v>
      </c>
      <c r="G11" s="18"/>
      <c r="H11" s="19"/>
      <c r="I11" s="6">
        <f>LARGE(I3:I10,2)-SMALL(I3:I10,3)</f>
        <v>1935045</v>
      </c>
    </row>
    <row r="13" spans="1:10" x14ac:dyDescent="0.4">
      <c r="A13" s="11" t="s">
        <v>152</v>
      </c>
      <c r="B13" s="12" t="s">
        <v>153</v>
      </c>
      <c r="F13" s="14" t="s">
        <v>154</v>
      </c>
    </row>
    <row r="14" spans="1:10" x14ac:dyDescent="0.4">
      <c r="A14" s="4" t="s">
        <v>155</v>
      </c>
      <c r="B14" s="4" t="s">
        <v>73</v>
      </c>
      <c r="C14" s="4" t="s">
        <v>96</v>
      </c>
      <c r="D14" s="13" t="s">
        <v>156</v>
      </c>
      <c r="F14" s="4" t="s">
        <v>157</v>
      </c>
      <c r="G14" s="4" t="s">
        <v>158</v>
      </c>
      <c r="H14" s="4" t="s">
        <v>159</v>
      </c>
      <c r="I14" s="4" t="s">
        <v>160</v>
      </c>
      <c r="J14" s="4" t="s">
        <v>161</v>
      </c>
    </row>
    <row r="15" spans="1:10" x14ac:dyDescent="0.4">
      <c r="A15" s="4" t="s">
        <v>162</v>
      </c>
      <c r="B15" s="4" t="s">
        <v>163</v>
      </c>
      <c r="C15" s="4">
        <v>8</v>
      </c>
      <c r="D15" s="6">
        <f>C15*HLOOKUP(A15&amp;RIGHT(B15,1),$G$14:$J$16,3,0)</f>
        <v>6400000</v>
      </c>
      <c r="F15" s="4" t="s">
        <v>164</v>
      </c>
      <c r="G15" s="6">
        <v>700000</v>
      </c>
      <c r="H15" s="6">
        <v>500000</v>
      </c>
      <c r="I15" s="6">
        <v>850000</v>
      </c>
      <c r="J15" s="6">
        <v>600000</v>
      </c>
    </row>
    <row r="16" spans="1:10" x14ac:dyDescent="0.4">
      <c r="A16" s="4" t="s">
        <v>165</v>
      </c>
      <c r="B16" s="4" t="s">
        <v>166</v>
      </c>
      <c r="C16" s="4">
        <v>7</v>
      </c>
      <c r="D16" s="6">
        <f t="shared" ref="D16:D22" si="1">C16*HLOOKUP(A16&amp;RIGHT(B16,1),$G$14:$J$16,3,0)</f>
        <v>6440000</v>
      </c>
      <c r="F16" s="4" t="s">
        <v>167</v>
      </c>
      <c r="G16" s="6">
        <v>920000</v>
      </c>
      <c r="H16" s="6">
        <v>650000</v>
      </c>
      <c r="I16" s="6">
        <v>1200000</v>
      </c>
      <c r="J16" s="6">
        <v>800000</v>
      </c>
    </row>
    <row r="17" spans="1:11" x14ac:dyDescent="0.4">
      <c r="A17" s="4" t="s">
        <v>162</v>
      </c>
      <c r="B17" s="4" t="s">
        <v>163</v>
      </c>
      <c r="C17" s="4">
        <v>5</v>
      </c>
      <c r="D17" s="6">
        <f t="shared" si="1"/>
        <v>4000000</v>
      </c>
      <c r="F17" s="2"/>
      <c r="G17" s="2"/>
      <c r="H17" s="2"/>
      <c r="I17" s="2"/>
      <c r="J17" s="2"/>
    </row>
    <row r="18" spans="1:11" x14ac:dyDescent="0.4">
      <c r="A18" s="4" t="s">
        <v>165</v>
      </c>
      <c r="B18" s="4" t="s">
        <v>163</v>
      </c>
      <c r="C18" s="4">
        <v>9</v>
      </c>
      <c r="D18" s="6">
        <f t="shared" si="1"/>
        <v>5850000</v>
      </c>
      <c r="F18" s="2"/>
      <c r="G18" s="2"/>
      <c r="H18" s="2"/>
      <c r="I18" s="2"/>
      <c r="J18" s="2"/>
    </row>
    <row r="19" spans="1:11" x14ac:dyDescent="0.4">
      <c r="A19" s="4" t="s">
        <v>162</v>
      </c>
      <c r="B19" s="4" t="s">
        <v>166</v>
      </c>
      <c r="C19" s="4">
        <v>4</v>
      </c>
      <c r="D19" s="6">
        <f t="shared" si="1"/>
        <v>4800000</v>
      </c>
      <c r="F19" s="2"/>
      <c r="G19" s="2"/>
      <c r="H19" s="2"/>
      <c r="I19" s="2"/>
      <c r="J19" s="2"/>
    </row>
    <row r="20" spans="1:11" x14ac:dyDescent="0.4">
      <c r="A20" s="4" t="s">
        <v>165</v>
      </c>
      <c r="B20" s="4" t="s">
        <v>166</v>
      </c>
      <c r="C20" s="4">
        <v>8</v>
      </c>
      <c r="D20" s="6">
        <f t="shared" si="1"/>
        <v>7360000</v>
      </c>
    </row>
    <row r="21" spans="1:11" x14ac:dyDescent="0.4">
      <c r="A21" s="4" t="s">
        <v>165</v>
      </c>
      <c r="B21" s="4" t="s">
        <v>163</v>
      </c>
      <c r="C21" s="4">
        <v>6</v>
      </c>
      <c r="D21" s="6">
        <f t="shared" si="1"/>
        <v>3900000</v>
      </c>
    </row>
    <row r="22" spans="1:11" x14ac:dyDescent="0.4">
      <c r="A22" s="4" t="s">
        <v>162</v>
      </c>
      <c r="B22" s="4" t="s">
        <v>166</v>
      </c>
      <c r="C22" s="4">
        <v>5</v>
      </c>
      <c r="D22" s="6">
        <f t="shared" si="1"/>
        <v>6000000</v>
      </c>
    </row>
    <row r="24" spans="1:11" x14ac:dyDescent="0.4">
      <c r="A24" s="15" t="s">
        <v>168</v>
      </c>
      <c r="B24" s="12" t="s">
        <v>169</v>
      </c>
      <c r="G24" s="11" t="s">
        <v>170</v>
      </c>
      <c r="H24" s="12" t="s">
        <v>171</v>
      </c>
    </row>
    <row r="25" spans="1:11" x14ac:dyDescent="0.4">
      <c r="A25" s="4" t="s">
        <v>172</v>
      </c>
      <c r="B25" s="4" t="s">
        <v>173</v>
      </c>
      <c r="C25" s="4" t="s">
        <v>174</v>
      </c>
      <c r="D25" s="4" t="s">
        <v>175</v>
      </c>
      <c r="E25" s="4" t="s">
        <v>176</v>
      </c>
      <c r="G25" s="4" t="s">
        <v>177</v>
      </c>
      <c r="H25" s="4" t="s">
        <v>178</v>
      </c>
      <c r="I25" s="4" t="s">
        <v>179</v>
      </c>
      <c r="J25" s="4" t="s">
        <v>180</v>
      </c>
      <c r="K25" s="4" t="s">
        <v>181</v>
      </c>
    </row>
    <row r="26" spans="1:11" x14ac:dyDescent="0.4">
      <c r="A26" s="4" t="s">
        <v>182</v>
      </c>
      <c r="B26" s="4" t="s">
        <v>183</v>
      </c>
      <c r="C26" s="4" t="s">
        <v>184</v>
      </c>
      <c r="D26" s="4">
        <v>83</v>
      </c>
      <c r="E26" s="4">
        <v>67</v>
      </c>
      <c r="G26" s="4" t="s">
        <v>185</v>
      </c>
      <c r="H26" s="4" t="s">
        <v>186</v>
      </c>
      <c r="I26" s="4" t="s">
        <v>187</v>
      </c>
      <c r="J26" s="4" t="s">
        <v>188</v>
      </c>
      <c r="K26" s="4" t="s">
        <v>189</v>
      </c>
    </row>
    <row r="27" spans="1:11" x14ac:dyDescent="0.4">
      <c r="A27" s="4" t="s">
        <v>190</v>
      </c>
      <c r="B27" s="4" t="s">
        <v>191</v>
      </c>
      <c r="C27" s="4" t="s">
        <v>192</v>
      </c>
      <c r="D27" s="4">
        <v>91</v>
      </c>
      <c r="E27" s="4">
        <v>75</v>
      </c>
      <c r="G27" s="4" t="s">
        <v>185</v>
      </c>
      <c r="H27" s="4" t="s">
        <v>193</v>
      </c>
      <c r="I27" s="4" t="s">
        <v>194</v>
      </c>
      <c r="J27" s="4" t="s">
        <v>195</v>
      </c>
      <c r="K27" s="4" t="s">
        <v>196</v>
      </c>
    </row>
    <row r="28" spans="1:11" x14ac:dyDescent="0.4">
      <c r="A28" s="4" t="s">
        <v>197</v>
      </c>
      <c r="B28" s="4" t="s">
        <v>198</v>
      </c>
      <c r="C28" s="4" t="s">
        <v>184</v>
      </c>
      <c r="D28" s="4">
        <v>88</v>
      </c>
      <c r="E28" s="4">
        <v>83</v>
      </c>
      <c r="G28" s="4" t="s">
        <v>199</v>
      </c>
      <c r="H28" s="4" t="s">
        <v>200</v>
      </c>
      <c r="I28" s="4" t="s">
        <v>201</v>
      </c>
      <c r="J28" s="4" t="s">
        <v>202</v>
      </c>
      <c r="K28" s="4" t="s">
        <v>203</v>
      </c>
    </row>
    <row r="29" spans="1:11" x14ac:dyDescent="0.4">
      <c r="A29" s="4" t="s">
        <v>204</v>
      </c>
      <c r="B29" s="4" t="s">
        <v>205</v>
      </c>
      <c r="C29" s="4" t="s">
        <v>184</v>
      </c>
      <c r="D29" s="4">
        <v>73</v>
      </c>
      <c r="E29" s="4">
        <v>72</v>
      </c>
      <c r="G29" s="4" t="s">
        <v>199</v>
      </c>
      <c r="H29" s="4" t="s">
        <v>206</v>
      </c>
      <c r="I29" s="4" t="s">
        <v>207</v>
      </c>
      <c r="J29" s="4" t="s">
        <v>208</v>
      </c>
      <c r="K29" s="4" t="s">
        <v>209</v>
      </c>
    </row>
    <row r="30" spans="1:11" x14ac:dyDescent="0.4">
      <c r="A30" s="4" t="s">
        <v>210</v>
      </c>
      <c r="B30" s="4" t="s">
        <v>211</v>
      </c>
      <c r="C30" s="4" t="s">
        <v>192</v>
      </c>
      <c r="D30" s="4">
        <v>65</v>
      </c>
      <c r="E30" s="4">
        <v>70</v>
      </c>
      <c r="G30" s="4" t="s">
        <v>199</v>
      </c>
      <c r="H30" s="4" t="s">
        <v>186</v>
      </c>
      <c r="I30" s="4" t="s">
        <v>187</v>
      </c>
      <c r="J30" s="4" t="s">
        <v>212</v>
      </c>
      <c r="K30" s="4" t="s">
        <v>213</v>
      </c>
    </row>
    <row r="31" spans="1:11" x14ac:dyDescent="0.4">
      <c r="A31" s="4" t="s">
        <v>214</v>
      </c>
      <c r="B31" s="4" t="s">
        <v>215</v>
      </c>
      <c r="C31" s="4" t="s">
        <v>184</v>
      </c>
      <c r="D31" s="4">
        <v>94</v>
      </c>
      <c r="E31" s="4">
        <v>98</v>
      </c>
      <c r="G31" s="4" t="s">
        <v>216</v>
      </c>
      <c r="H31" s="4" t="s">
        <v>206</v>
      </c>
      <c r="I31" s="4" t="s">
        <v>207</v>
      </c>
      <c r="J31" s="4" t="s">
        <v>217</v>
      </c>
      <c r="K31" s="4" t="s">
        <v>218</v>
      </c>
    </row>
    <row r="32" spans="1:11" x14ac:dyDescent="0.4">
      <c r="A32" s="4" t="s">
        <v>219</v>
      </c>
      <c r="B32" s="4" t="s">
        <v>220</v>
      </c>
      <c r="C32" s="4" t="s">
        <v>192</v>
      </c>
      <c r="D32" s="4">
        <v>55</v>
      </c>
      <c r="E32" s="4">
        <v>51</v>
      </c>
      <c r="G32" s="4" t="s">
        <v>216</v>
      </c>
      <c r="H32" s="4" t="s">
        <v>186</v>
      </c>
      <c r="I32" s="4" t="s">
        <v>187</v>
      </c>
      <c r="J32" s="4" t="s">
        <v>221</v>
      </c>
      <c r="K32" s="4" t="s">
        <v>222</v>
      </c>
    </row>
    <row r="33" spans="1:11" x14ac:dyDescent="0.4">
      <c r="A33" s="4" t="s">
        <v>223</v>
      </c>
      <c r="B33" s="4" t="s">
        <v>224</v>
      </c>
      <c r="C33" s="4" t="s">
        <v>184</v>
      </c>
      <c r="D33" s="4">
        <v>89</v>
      </c>
      <c r="E33" s="4">
        <v>79</v>
      </c>
    </row>
    <row r="34" spans="1:11" x14ac:dyDescent="0.4">
      <c r="A34" s="4" t="s">
        <v>225</v>
      </c>
      <c r="B34" s="4" t="s">
        <v>226</v>
      </c>
      <c r="C34" s="4" t="s">
        <v>192</v>
      </c>
      <c r="D34" s="4">
        <v>90</v>
      </c>
      <c r="E34" s="4">
        <v>84</v>
      </c>
      <c r="G34" s="4" t="s">
        <v>178</v>
      </c>
      <c r="H34" s="4" t="s">
        <v>186</v>
      </c>
      <c r="I34" s="4" t="s">
        <v>200</v>
      </c>
      <c r="J34" s="4" t="s">
        <v>193</v>
      </c>
      <c r="K34" s="4" t="s">
        <v>206</v>
      </c>
    </row>
    <row r="35" spans="1:11" x14ac:dyDescent="0.4">
      <c r="A35" s="20" t="s">
        <v>227</v>
      </c>
      <c r="B35" s="20"/>
      <c r="C35" s="20"/>
      <c r="D35" s="20"/>
      <c r="E35" s="4" t="str">
        <f>COUNTIFS(D26:D34,"&gt;=80",E26:E34,"&gt;=70")&amp;"명"</f>
        <v>5명</v>
      </c>
      <c r="G35" s="13" t="s">
        <v>228</v>
      </c>
      <c r="H35" s="4" t="str">
        <f>IF(COUNTIF($H$26:$H$32,H$34)&gt;=2,"우수","일반")</f>
        <v>우수</v>
      </c>
      <c r="I35" s="4" t="str">
        <f t="shared" ref="I35:K35" si="2">IF(COUNTIF($H$26:$H$32,I$34)&gt;=2,"우수","일반")</f>
        <v>일반</v>
      </c>
      <c r="J35" s="4" t="str">
        <f t="shared" si="2"/>
        <v>일반</v>
      </c>
      <c r="K35" s="4" t="str">
        <f t="shared" si="2"/>
        <v>우수</v>
      </c>
    </row>
  </sheetData>
  <mergeCells count="2">
    <mergeCell ref="F11:H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1152-D3C5-4FDD-BE4C-833E629A9C08}">
  <sheetPr>
    <outlinePr summaryBelow="0"/>
  </sheetPr>
  <dimension ref="B1:F12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41" t="s">
        <v>266</v>
      </c>
      <c r="C2" s="42"/>
      <c r="D2" s="48"/>
      <c r="E2" s="48"/>
      <c r="F2" s="48"/>
    </row>
    <row r="3" spans="2:6" collapsed="1" x14ac:dyDescent="0.4">
      <c r="B3" s="40"/>
      <c r="C3" s="40"/>
      <c r="D3" s="49" t="s">
        <v>268</v>
      </c>
      <c r="E3" s="49" t="s">
        <v>263</v>
      </c>
      <c r="F3" s="49" t="s">
        <v>265</v>
      </c>
    </row>
    <row r="4" spans="2:6" ht="62.4" hidden="1" outlineLevel="1" x14ac:dyDescent="0.4">
      <c r="B4" s="44"/>
      <c r="C4" s="44"/>
      <c r="D4" s="37"/>
      <c r="E4" s="51" t="s">
        <v>264</v>
      </c>
      <c r="F4" s="51" t="s">
        <v>264</v>
      </c>
    </row>
    <row r="5" spans="2:6" x14ac:dyDescent="0.4">
      <c r="B5" s="45" t="s">
        <v>267</v>
      </c>
      <c r="C5" s="46"/>
      <c r="D5" s="43"/>
      <c r="E5" s="43"/>
      <c r="F5" s="43"/>
    </row>
    <row r="6" spans="2:6" outlineLevel="1" x14ac:dyDescent="0.4">
      <c r="B6" s="44"/>
      <c r="C6" s="44" t="s">
        <v>260</v>
      </c>
      <c r="D6" s="38">
        <v>0.15</v>
      </c>
      <c r="E6" s="50">
        <v>0.2</v>
      </c>
      <c r="F6" s="50">
        <v>0.1</v>
      </c>
    </row>
    <row r="7" spans="2:6" outlineLevel="1" x14ac:dyDescent="0.4">
      <c r="B7" s="44"/>
      <c r="C7" s="44" t="s">
        <v>261</v>
      </c>
      <c r="D7" s="38">
        <v>0.2</v>
      </c>
      <c r="E7" s="50">
        <v>0.25</v>
      </c>
      <c r="F7" s="50">
        <v>0.15</v>
      </c>
    </row>
    <row r="8" spans="2:6" x14ac:dyDescent="0.4">
      <c r="B8" s="45" t="s">
        <v>269</v>
      </c>
      <c r="C8" s="46"/>
      <c r="D8" s="43"/>
      <c r="E8" s="43"/>
      <c r="F8" s="43"/>
    </row>
    <row r="9" spans="2:6" ht="18" outlineLevel="1" thickBot="1" x14ac:dyDescent="0.45">
      <c r="B9" s="47"/>
      <c r="C9" s="47" t="s">
        <v>262</v>
      </c>
      <c r="D9" s="39">
        <v>171684500</v>
      </c>
      <c r="E9" s="39">
        <v>161294000</v>
      </c>
      <c r="F9" s="39">
        <v>182075000</v>
      </c>
    </row>
    <row r="10" spans="2:6" x14ac:dyDescent="0.4">
      <c r="B10" t="s">
        <v>270</v>
      </c>
    </row>
    <row r="11" spans="2:6" x14ac:dyDescent="0.4">
      <c r="B11" t="s">
        <v>271</v>
      </c>
    </row>
    <row r="12" spans="2:6" x14ac:dyDescent="0.4">
      <c r="B12" t="s">
        <v>272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73ED-6E09-4E07-939E-1EBF6644DE20}">
  <dimension ref="A1:G13"/>
  <sheetViews>
    <sheetView workbookViewId="0">
      <selection activeCell="G10" sqref="G10"/>
    </sheetView>
  </sheetViews>
  <sheetFormatPr defaultRowHeight="17.399999999999999" x14ac:dyDescent="0.4"/>
  <cols>
    <col min="5" max="5" width="11.796875" bestFit="1" customWidth="1"/>
    <col min="7" max="7" width="13" bestFit="1" customWidth="1"/>
  </cols>
  <sheetData>
    <row r="1" spans="1:7" ht="21" x14ac:dyDescent="0.4">
      <c r="A1" s="16" t="s">
        <v>47</v>
      </c>
      <c r="B1" s="16"/>
      <c r="C1" s="16"/>
      <c r="D1" s="16"/>
      <c r="E1" s="16"/>
      <c r="F1" s="16"/>
      <c r="G1" s="16"/>
    </row>
    <row r="3" spans="1:7" x14ac:dyDescent="0.4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</row>
    <row r="4" spans="1:7" x14ac:dyDescent="0.4">
      <c r="A4" s="4" t="s">
        <v>55</v>
      </c>
      <c r="B4" s="4" t="s">
        <v>56</v>
      </c>
      <c r="C4" s="6">
        <v>34000</v>
      </c>
      <c r="D4" s="6">
        <v>960</v>
      </c>
      <c r="E4" s="6">
        <f>C4*D4</f>
        <v>32640000</v>
      </c>
      <c r="F4" s="4" t="s">
        <v>57</v>
      </c>
      <c r="G4" s="6">
        <f>E4-(E4*HLOOKUP(F4,$B$12:$C$13,2,FALSE))</f>
        <v>27744000</v>
      </c>
    </row>
    <row r="5" spans="1:7" x14ac:dyDescent="0.4">
      <c r="A5" s="4" t="s">
        <v>58</v>
      </c>
      <c r="B5" s="4" t="s">
        <v>59</v>
      </c>
      <c r="C5" s="6">
        <v>20000</v>
      </c>
      <c r="D5" s="6">
        <v>1380</v>
      </c>
      <c r="E5" s="6">
        <f t="shared" ref="E5:E9" si="0">C5*D5</f>
        <v>27600000</v>
      </c>
      <c r="F5" s="4" t="s">
        <v>60</v>
      </c>
      <c r="G5" s="6">
        <f t="shared" ref="G5:G9" si="1">E5-(E5*HLOOKUP(F5,$B$12:$C$13,2,FALSE))</f>
        <v>22080000</v>
      </c>
    </row>
    <row r="6" spans="1:7" x14ac:dyDescent="0.4">
      <c r="A6" s="4" t="s">
        <v>61</v>
      </c>
      <c r="B6" s="4" t="s">
        <v>62</v>
      </c>
      <c r="C6" s="6">
        <v>40000</v>
      </c>
      <c r="D6" s="6">
        <v>1130</v>
      </c>
      <c r="E6" s="6">
        <f t="shared" si="0"/>
        <v>45200000</v>
      </c>
      <c r="F6" s="4" t="s">
        <v>60</v>
      </c>
      <c r="G6" s="6">
        <f t="shared" si="1"/>
        <v>36160000</v>
      </c>
    </row>
    <row r="7" spans="1:7" x14ac:dyDescent="0.4">
      <c r="A7" s="4" t="s">
        <v>63</v>
      </c>
      <c r="B7" s="4" t="s">
        <v>64</v>
      </c>
      <c r="C7" s="6">
        <v>35000</v>
      </c>
      <c r="D7" s="6">
        <v>950</v>
      </c>
      <c r="E7" s="6">
        <f t="shared" si="0"/>
        <v>33250000</v>
      </c>
      <c r="F7" s="4" t="s">
        <v>57</v>
      </c>
      <c r="G7" s="6">
        <f t="shared" si="1"/>
        <v>28262500</v>
      </c>
    </row>
    <row r="8" spans="1:7" x14ac:dyDescent="0.4">
      <c r="A8" s="4" t="s">
        <v>65</v>
      </c>
      <c r="B8" s="4" t="s">
        <v>66</v>
      </c>
      <c r="C8" s="6">
        <v>36000</v>
      </c>
      <c r="D8" s="6">
        <v>1190</v>
      </c>
      <c r="E8" s="6">
        <f t="shared" si="0"/>
        <v>42840000</v>
      </c>
      <c r="F8" s="4" t="s">
        <v>57</v>
      </c>
      <c r="G8" s="6">
        <f t="shared" si="1"/>
        <v>36414000</v>
      </c>
    </row>
    <row r="9" spans="1:7" x14ac:dyDescent="0.4">
      <c r="A9" s="4" t="s">
        <v>67</v>
      </c>
      <c r="B9" s="4" t="s">
        <v>68</v>
      </c>
      <c r="C9" s="6">
        <v>18000</v>
      </c>
      <c r="D9" s="6">
        <v>1460</v>
      </c>
      <c r="E9" s="6">
        <f t="shared" si="0"/>
        <v>26280000</v>
      </c>
      <c r="F9" s="4" t="s">
        <v>60</v>
      </c>
      <c r="G9" s="6">
        <f t="shared" si="1"/>
        <v>21024000</v>
      </c>
    </row>
    <row r="10" spans="1:7" x14ac:dyDescent="0.4">
      <c r="A10" s="21" t="s">
        <v>69</v>
      </c>
      <c r="B10" s="21"/>
      <c r="C10" s="21"/>
      <c r="D10" s="21"/>
      <c r="E10" s="21"/>
      <c r="F10" s="21"/>
      <c r="G10" s="6">
        <f>SUM(G4:G9)</f>
        <v>171684500</v>
      </c>
    </row>
    <row r="12" spans="1:7" x14ac:dyDescent="0.4">
      <c r="A12" s="4" t="s">
        <v>53</v>
      </c>
      <c r="B12" s="4" t="s">
        <v>57</v>
      </c>
      <c r="C12" s="4" t="s">
        <v>60</v>
      </c>
    </row>
    <row r="13" spans="1:7" x14ac:dyDescent="0.4">
      <c r="A13" s="4" t="s">
        <v>70</v>
      </c>
      <c r="B13" s="7">
        <v>0.15</v>
      </c>
      <c r="C13" s="7">
        <v>0.2</v>
      </c>
    </row>
  </sheetData>
  <scenarios current="0" sqref="G10">
    <scenario name="할인율인상" locked="1" count="2" user="minyoung oh" comment="만든 사람 minyoung oh 날짜 2024-11-30">
      <inputCells r="B13" val="0.2" numFmtId="9"/>
      <inputCells r="C13" val="0.25" numFmtId="9"/>
    </scenario>
    <scenario name="할인율인하" locked="1" count="2" user="minyoung oh" comment="만든 사람 minyoung oh 날짜 2024-11-30">
      <inputCells r="B13" val="0.1" numFmtId="9"/>
      <inputCells r="C13" val="0.15" numFmtId="9"/>
    </scenario>
  </scenarios>
  <mergeCells count="2">
    <mergeCell ref="A1:G1"/>
    <mergeCell ref="A10:F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B9BB-E567-4E5A-88AF-A8D7930E47B8}">
  <dimension ref="A1:G32"/>
  <sheetViews>
    <sheetView topLeftCell="A9" workbookViewId="0">
      <selection activeCell="A20" sqref="A20"/>
    </sheetView>
  </sheetViews>
  <sheetFormatPr defaultRowHeight="17.399999999999999" x14ac:dyDescent="0.4"/>
  <cols>
    <col min="1" max="1" width="18.796875" bestFit="1" customWidth="1"/>
    <col min="2" max="2" width="12" bestFit="1" customWidth="1"/>
    <col min="3" max="4" width="10.8984375" bestFit="1" customWidth="1"/>
    <col min="5" max="5" width="12" bestFit="1" customWidth="1"/>
    <col min="6" max="7" width="14.19921875" bestFit="1" customWidth="1"/>
    <col min="8" max="9" width="18.796875" bestFit="1" customWidth="1"/>
  </cols>
  <sheetData>
    <row r="1" spans="1:7" ht="21" x14ac:dyDescent="0.4">
      <c r="A1" s="16" t="s">
        <v>71</v>
      </c>
      <c r="B1" s="16"/>
      <c r="C1" s="16"/>
      <c r="D1" s="16"/>
      <c r="E1" s="16"/>
      <c r="F1" s="16"/>
      <c r="G1" s="16"/>
    </row>
    <row r="3" spans="1:7" x14ac:dyDescent="0.4">
      <c r="A3" s="4" t="s">
        <v>72</v>
      </c>
      <c r="B3" s="4" t="s">
        <v>73</v>
      </c>
      <c r="C3" s="4" t="s">
        <v>74</v>
      </c>
      <c r="D3" s="4" t="s">
        <v>75</v>
      </c>
      <c r="E3" s="4" t="s">
        <v>76</v>
      </c>
      <c r="F3" s="4" t="s">
        <v>77</v>
      </c>
      <c r="G3" s="4" t="s">
        <v>78</v>
      </c>
    </row>
    <row r="4" spans="1:7" x14ac:dyDescent="0.4">
      <c r="A4" s="4" t="s">
        <v>79</v>
      </c>
      <c r="B4" s="4" t="s">
        <v>80</v>
      </c>
      <c r="C4" s="4" t="s">
        <v>81</v>
      </c>
      <c r="D4" s="4" t="s">
        <v>82</v>
      </c>
      <c r="E4" s="6">
        <v>5500</v>
      </c>
      <c r="F4" s="8">
        <v>500</v>
      </c>
      <c r="G4" s="6">
        <f>E4*F4</f>
        <v>2750000</v>
      </c>
    </row>
    <row r="5" spans="1:7" x14ac:dyDescent="0.4">
      <c r="A5" s="4" t="s">
        <v>79</v>
      </c>
      <c r="B5" s="4" t="s">
        <v>83</v>
      </c>
      <c r="C5" s="4" t="s">
        <v>81</v>
      </c>
      <c r="D5" s="4" t="s">
        <v>82</v>
      </c>
      <c r="E5" s="6">
        <v>4700</v>
      </c>
      <c r="F5" s="8">
        <v>250</v>
      </c>
      <c r="G5" s="6">
        <f t="shared" ref="G5:G14" si="0">E5*F5</f>
        <v>1175000</v>
      </c>
    </row>
    <row r="6" spans="1:7" x14ac:dyDescent="0.4">
      <c r="A6" s="4" t="s">
        <v>84</v>
      </c>
      <c r="B6" s="4" t="s">
        <v>80</v>
      </c>
      <c r="C6" s="4" t="s">
        <v>85</v>
      </c>
      <c r="D6" s="4" t="s">
        <v>86</v>
      </c>
      <c r="E6" s="6">
        <v>5500</v>
      </c>
      <c r="F6" s="8">
        <v>600</v>
      </c>
      <c r="G6" s="6">
        <f t="shared" si="0"/>
        <v>3300000</v>
      </c>
    </row>
    <row r="7" spans="1:7" x14ac:dyDescent="0.4">
      <c r="A7" s="4" t="s">
        <v>84</v>
      </c>
      <c r="B7" s="4" t="s">
        <v>80</v>
      </c>
      <c r="C7" s="4" t="s">
        <v>87</v>
      </c>
      <c r="D7" s="4" t="s">
        <v>88</v>
      </c>
      <c r="E7" s="6">
        <v>5500</v>
      </c>
      <c r="F7" s="8">
        <v>450</v>
      </c>
      <c r="G7" s="6">
        <f t="shared" si="0"/>
        <v>2475000</v>
      </c>
    </row>
    <row r="8" spans="1:7" x14ac:dyDescent="0.4">
      <c r="A8" s="4" t="s">
        <v>89</v>
      </c>
      <c r="B8" s="4" t="s">
        <v>90</v>
      </c>
      <c r="C8" s="4" t="s">
        <v>85</v>
      </c>
      <c r="D8" s="4" t="s">
        <v>86</v>
      </c>
      <c r="E8" s="6">
        <v>3600</v>
      </c>
      <c r="F8" s="8">
        <v>300</v>
      </c>
      <c r="G8" s="6">
        <f t="shared" si="0"/>
        <v>1080000</v>
      </c>
    </row>
    <row r="9" spans="1:7" x14ac:dyDescent="0.4">
      <c r="A9" s="4" t="s">
        <v>89</v>
      </c>
      <c r="B9" s="4" t="s">
        <v>83</v>
      </c>
      <c r="C9" s="4" t="s">
        <v>85</v>
      </c>
      <c r="D9" s="4" t="s">
        <v>86</v>
      </c>
      <c r="E9" s="6">
        <v>4700</v>
      </c>
      <c r="F9" s="8">
        <v>300</v>
      </c>
      <c r="G9" s="6">
        <f t="shared" si="0"/>
        <v>1410000</v>
      </c>
    </row>
    <row r="10" spans="1:7" x14ac:dyDescent="0.4">
      <c r="A10" s="4" t="s">
        <v>91</v>
      </c>
      <c r="B10" s="4" t="s">
        <v>90</v>
      </c>
      <c r="C10" s="4" t="s">
        <v>87</v>
      </c>
      <c r="D10" s="4" t="s">
        <v>88</v>
      </c>
      <c r="E10" s="6">
        <v>3600</v>
      </c>
      <c r="F10" s="8">
        <v>250</v>
      </c>
      <c r="G10" s="6">
        <f t="shared" si="0"/>
        <v>900000</v>
      </c>
    </row>
    <row r="11" spans="1:7" x14ac:dyDescent="0.4">
      <c r="A11" s="4" t="s">
        <v>91</v>
      </c>
      <c r="B11" s="4" t="s">
        <v>80</v>
      </c>
      <c r="C11" s="4" t="s">
        <v>81</v>
      </c>
      <c r="D11" s="4" t="s">
        <v>82</v>
      </c>
      <c r="E11" s="6">
        <v>5500</v>
      </c>
      <c r="F11" s="8">
        <v>550</v>
      </c>
      <c r="G11" s="6">
        <f t="shared" si="0"/>
        <v>3025000</v>
      </c>
    </row>
    <row r="12" spans="1:7" x14ac:dyDescent="0.4">
      <c r="A12" s="4" t="s">
        <v>92</v>
      </c>
      <c r="B12" s="4" t="s">
        <v>83</v>
      </c>
      <c r="C12" s="4" t="s">
        <v>87</v>
      </c>
      <c r="D12" s="4" t="s">
        <v>88</v>
      </c>
      <c r="E12" s="6">
        <v>4700</v>
      </c>
      <c r="F12" s="8">
        <v>200</v>
      </c>
      <c r="G12" s="6">
        <f t="shared" si="0"/>
        <v>940000</v>
      </c>
    </row>
    <row r="13" spans="1:7" x14ac:dyDescent="0.4">
      <c r="A13" s="4" t="s">
        <v>92</v>
      </c>
      <c r="B13" s="4" t="s">
        <v>90</v>
      </c>
      <c r="C13" s="4" t="s">
        <v>87</v>
      </c>
      <c r="D13" s="4" t="s">
        <v>88</v>
      </c>
      <c r="E13" s="6">
        <v>3600</v>
      </c>
      <c r="F13" s="8">
        <v>250</v>
      </c>
      <c r="G13" s="6">
        <f t="shared" si="0"/>
        <v>900000</v>
      </c>
    </row>
    <row r="14" spans="1:7" x14ac:dyDescent="0.4">
      <c r="A14" s="4" t="s">
        <v>92</v>
      </c>
      <c r="B14" s="4" t="s">
        <v>83</v>
      </c>
      <c r="C14" s="4" t="s">
        <v>81</v>
      </c>
      <c r="D14" s="4" t="s">
        <v>82</v>
      </c>
      <c r="E14" s="6">
        <v>4700</v>
      </c>
      <c r="F14" s="8">
        <v>300</v>
      </c>
      <c r="G14" s="6">
        <f t="shared" si="0"/>
        <v>1410000</v>
      </c>
    </row>
    <row r="18" spans="1:4" x14ac:dyDescent="0.4">
      <c r="A18" s="52" t="s">
        <v>273</v>
      </c>
      <c r="B18" t="s">
        <v>274</v>
      </c>
    </row>
    <row r="20" spans="1:4" x14ac:dyDescent="0.4">
      <c r="B20" s="52" t="s">
        <v>279</v>
      </c>
    </row>
    <row r="21" spans="1:4" x14ac:dyDescent="0.4">
      <c r="A21" s="52" t="s">
        <v>275</v>
      </c>
      <c r="B21" t="s">
        <v>280</v>
      </c>
      <c r="C21" t="s">
        <v>281</v>
      </c>
      <c r="D21" t="s">
        <v>282</v>
      </c>
    </row>
    <row r="22" spans="1:4" x14ac:dyDescent="0.4">
      <c r="A22" s="14" t="s">
        <v>276</v>
      </c>
      <c r="B22" s="53"/>
      <c r="C22" s="53"/>
      <c r="D22" s="53"/>
    </row>
    <row r="23" spans="1:4" x14ac:dyDescent="0.4">
      <c r="A23" s="54" t="s">
        <v>283</v>
      </c>
      <c r="B23" s="53">
        <v>1050</v>
      </c>
      <c r="C23" s="53"/>
      <c r="D23" s="53">
        <v>550</v>
      </c>
    </row>
    <row r="24" spans="1:4" x14ac:dyDescent="0.4">
      <c r="A24" s="54" t="s">
        <v>286</v>
      </c>
      <c r="B24" s="36">
        <v>5775000</v>
      </c>
      <c r="C24" s="36"/>
      <c r="D24" s="36">
        <v>2585000</v>
      </c>
    </row>
    <row r="25" spans="1:4" x14ac:dyDescent="0.4">
      <c r="A25" s="14" t="s">
        <v>277</v>
      </c>
      <c r="B25" s="53"/>
      <c r="C25" s="53"/>
      <c r="D25" s="53"/>
    </row>
    <row r="26" spans="1:4" x14ac:dyDescent="0.4">
      <c r="A26" s="54" t="s">
        <v>283</v>
      </c>
      <c r="B26" s="53">
        <v>600</v>
      </c>
      <c r="C26" s="53">
        <v>300</v>
      </c>
      <c r="D26" s="53">
        <v>300</v>
      </c>
    </row>
    <row r="27" spans="1:4" x14ac:dyDescent="0.4">
      <c r="A27" s="54" t="s">
        <v>286</v>
      </c>
      <c r="B27" s="36">
        <v>3300000</v>
      </c>
      <c r="C27" s="36">
        <v>1080000</v>
      </c>
      <c r="D27" s="36">
        <v>1410000</v>
      </c>
    </row>
    <row r="28" spans="1:4" x14ac:dyDescent="0.4">
      <c r="A28" s="14" t="s">
        <v>278</v>
      </c>
      <c r="B28" s="53"/>
      <c r="C28" s="53"/>
      <c r="D28" s="53"/>
    </row>
    <row r="29" spans="1:4" x14ac:dyDescent="0.4">
      <c r="A29" s="54" t="s">
        <v>283</v>
      </c>
      <c r="B29" s="53">
        <v>450</v>
      </c>
      <c r="C29" s="53">
        <v>500</v>
      </c>
      <c r="D29" s="53">
        <v>200</v>
      </c>
    </row>
    <row r="30" spans="1:4" x14ac:dyDescent="0.4">
      <c r="A30" s="54" t="s">
        <v>286</v>
      </c>
      <c r="B30" s="36">
        <v>2475000</v>
      </c>
      <c r="C30" s="36">
        <v>1800000</v>
      </c>
      <c r="D30" s="36">
        <v>940000</v>
      </c>
    </row>
    <row r="31" spans="1:4" x14ac:dyDescent="0.4">
      <c r="A31" s="14" t="s">
        <v>284</v>
      </c>
      <c r="B31" s="53">
        <v>2100</v>
      </c>
      <c r="C31" s="53">
        <v>800</v>
      </c>
      <c r="D31" s="53">
        <v>1050</v>
      </c>
    </row>
    <row r="32" spans="1:4" x14ac:dyDescent="0.4">
      <c r="A32" s="14" t="s">
        <v>285</v>
      </c>
      <c r="B32" s="36">
        <v>11550000</v>
      </c>
      <c r="C32" s="36">
        <v>2880000</v>
      </c>
      <c r="D32" s="36">
        <v>4935000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4377-08B2-49D7-B31A-3D181809A78F}">
  <dimension ref="A1:F11"/>
  <sheetViews>
    <sheetView workbookViewId="0">
      <selection activeCell="H16" sqref="H16"/>
    </sheetView>
  </sheetViews>
  <sheetFormatPr defaultRowHeight="17.399999999999999" x14ac:dyDescent="0.4"/>
  <cols>
    <col min="4" max="5" width="10.796875" bestFit="1" customWidth="1"/>
    <col min="6" max="6" width="9" bestFit="1" customWidth="1"/>
  </cols>
  <sheetData>
    <row r="1" spans="1:6" ht="21" x14ac:dyDescent="0.4">
      <c r="A1" s="16" t="s">
        <v>93</v>
      </c>
      <c r="B1" s="16"/>
      <c r="C1" s="16"/>
      <c r="D1" s="16"/>
      <c r="E1" s="16"/>
      <c r="F1" s="16"/>
    </row>
    <row r="3" spans="1:6" x14ac:dyDescent="0.4">
      <c r="A3" s="55" t="s">
        <v>94</v>
      </c>
      <c r="B3" s="55" t="s">
        <v>95</v>
      </c>
      <c r="C3" s="55" t="s">
        <v>96</v>
      </c>
      <c r="D3" s="55" t="s">
        <v>97</v>
      </c>
      <c r="E3" s="55" t="s">
        <v>98</v>
      </c>
      <c r="F3" s="55" t="s">
        <v>99</v>
      </c>
    </row>
    <row r="4" spans="1:6" x14ac:dyDescent="0.4">
      <c r="A4" s="4" t="s">
        <v>100</v>
      </c>
      <c r="B4" s="6">
        <v>35000</v>
      </c>
      <c r="C4" s="4">
        <v>167</v>
      </c>
      <c r="D4" s="9">
        <f>B4*C4</f>
        <v>5845000</v>
      </c>
      <c r="E4" s="9">
        <v>2063200</v>
      </c>
      <c r="F4" s="10">
        <f>E4/D4</f>
        <v>0.35298545765611633</v>
      </c>
    </row>
    <row r="5" spans="1:6" x14ac:dyDescent="0.4">
      <c r="A5" s="4" t="s">
        <v>101</v>
      </c>
      <c r="B5" s="6">
        <v>34500</v>
      </c>
      <c r="C5" s="4">
        <v>271</v>
      </c>
      <c r="D5" s="9">
        <f t="shared" ref="D5:D11" si="0">B5*C5</f>
        <v>9349500</v>
      </c>
      <c r="E5" s="9">
        <v>2751000</v>
      </c>
      <c r="F5" s="10">
        <f t="shared" ref="F5:F11" si="1">E5/D5</f>
        <v>0.29424033370768488</v>
      </c>
    </row>
    <row r="6" spans="1:6" x14ac:dyDescent="0.4">
      <c r="A6" s="4" t="s">
        <v>102</v>
      </c>
      <c r="B6" s="6">
        <v>36800</v>
      </c>
      <c r="C6" s="4">
        <v>241</v>
      </c>
      <c r="D6" s="9">
        <f t="shared" si="0"/>
        <v>8868800</v>
      </c>
      <c r="E6" s="9">
        <v>2963400</v>
      </c>
      <c r="F6" s="10">
        <f t="shared" si="1"/>
        <v>0.3341376510914667</v>
      </c>
    </row>
    <row r="7" spans="1:6" x14ac:dyDescent="0.4">
      <c r="A7" s="4" t="s">
        <v>103</v>
      </c>
      <c r="B7" s="6">
        <v>33700</v>
      </c>
      <c r="C7" s="4">
        <v>286</v>
      </c>
      <c r="D7" s="9">
        <f t="shared" si="0"/>
        <v>9638200</v>
      </c>
      <c r="E7" s="9">
        <v>2568000</v>
      </c>
      <c r="F7" s="10">
        <f t="shared" si="1"/>
        <v>0.26643979166234361</v>
      </c>
    </row>
    <row r="8" spans="1:6" x14ac:dyDescent="0.4">
      <c r="A8" s="4" t="s">
        <v>104</v>
      </c>
      <c r="B8" s="6">
        <v>39200</v>
      </c>
      <c r="C8" s="4">
        <v>199</v>
      </c>
      <c r="D8" s="9">
        <f t="shared" si="0"/>
        <v>7800800</v>
      </c>
      <c r="E8" s="9">
        <v>2686600</v>
      </c>
      <c r="F8" s="10">
        <f t="shared" si="1"/>
        <v>0.34440057430007176</v>
      </c>
    </row>
    <row r="9" spans="1:6" x14ac:dyDescent="0.4">
      <c r="A9" s="4" t="s">
        <v>105</v>
      </c>
      <c r="B9" s="6">
        <v>31800</v>
      </c>
      <c r="C9" s="4">
        <v>165</v>
      </c>
      <c r="D9" s="9">
        <f t="shared" si="0"/>
        <v>5247000</v>
      </c>
      <c r="E9" s="9">
        <v>1710000</v>
      </c>
      <c r="F9" s="10">
        <f t="shared" si="1"/>
        <v>0.32590051457975988</v>
      </c>
    </row>
    <row r="10" spans="1:6" x14ac:dyDescent="0.4">
      <c r="A10" s="4" t="s">
        <v>106</v>
      </c>
      <c r="B10" s="6">
        <v>37600</v>
      </c>
      <c r="C10" s="4">
        <v>142</v>
      </c>
      <c r="D10" s="9">
        <f t="shared" si="0"/>
        <v>5339200</v>
      </c>
      <c r="E10" s="9">
        <v>1357000</v>
      </c>
      <c r="F10" s="10">
        <f t="shared" si="1"/>
        <v>0.2541579262810908</v>
      </c>
    </row>
    <row r="11" spans="1:6" x14ac:dyDescent="0.4">
      <c r="A11" s="4" t="s">
        <v>107</v>
      </c>
      <c r="B11" s="6">
        <v>36000</v>
      </c>
      <c r="C11" s="4">
        <v>218</v>
      </c>
      <c r="D11" s="9">
        <f t="shared" si="0"/>
        <v>7848000</v>
      </c>
      <c r="E11" s="9">
        <v>2815000</v>
      </c>
      <c r="F11" s="10">
        <f t="shared" si="1"/>
        <v>0.35869011213047908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이익률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0129-E382-441D-AB56-3F328B6E632C}">
  <dimension ref="A1:D10"/>
  <sheetViews>
    <sheetView topLeftCell="A9" workbookViewId="0">
      <selection activeCell="E30" sqref="E30"/>
    </sheetView>
  </sheetViews>
  <sheetFormatPr defaultRowHeight="17.399999999999999" x14ac:dyDescent="0.4"/>
  <sheetData>
    <row r="1" spans="1:4" ht="21" x14ac:dyDescent="0.4">
      <c r="A1" s="16" t="s">
        <v>108</v>
      </c>
      <c r="B1" s="16"/>
      <c r="C1" s="16"/>
      <c r="D1" s="16"/>
    </row>
    <row r="3" spans="1:4" x14ac:dyDescent="0.4">
      <c r="A3" s="4" t="s">
        <v>109</v>
      </c>
      <c r="B3" s="4" t="s">
        <v>110</v>
      </c>
      <c r="C3" s="4" t="s">
        <v>111</v>
      </c>
      <c r="D3" s="4" t="s">
        <v>112</v>
      </c>
    </row>
    <row r="4" spans="1:4" x14ac:dyDescent="0.4">
      <c r="A4" s="4" t="s">
        <v>113</v>
      </c>
      <c r="B4" s="4">
        <v>67</v>
      </c>
      <c r="C4" s="4">
        <v>72</v>
      </c>
      <c r="D4" s="4">
        <f>AVERAGE(B4:C4)</f>
        <v>69.5</v>
      </c>
    </row>
    <row r="5" spans="1:4" x14ac:dyDescent="0.4">
      <c r="A5" s="4" t="s">
        <v>114</v>
      </c>
      <c r="B5" s="4">
        <v>71</v>
      </c>
      <c r="C5" s="4">
        <v>82</v>
      </c>
      <c r="D5" s="4">
        <f t="shared" ref="D5:D10" si="0">AVERAGE(B5:C5)</f>
        <v>76.5</v>
      </c>
    </row>
    <row r="6" spans="1:4" x14ac:dyDescent="0.4">
      <c r="A6" s="4" t="s">
        <v>115</v>
      </c>
      <c r="B6" s="4">
        <v>82</v>
      </c>
      <c r="C6" s="4">
        <v>73</v>
      </c>
      <c r="D6" s="4">
        <f t="shared" si="0"/>
        <v>77.5</v>
      </c>
    </row>
    <row r="7" spans="1:4" x14ac:dyDescent="0.4">
      <c r="A7" s="4" t="s">
        <v>116</v>
      </c>
      <c r="B7" s="4">
        <v>92</v>
      </c>
      <c r="C7" s="4">
        <v>91</v>
      </c>
      <c r="D7" s="4">
        <f t="shared" si="0"/>
        <v>91.5</v>
      </c>
    </row>
    <row r="8" spans="1:4" x14ac:dyDescent="0.4">
      <c r="A8" s="4" t="s">
        <v>117</v>
      </c>
      <c r="B8" s="4">
        <v>55</v>
      </c>
      <c r="C8" s="4">
        <v>59</v>
      </c>
      <c r="D8" s="4">
        <f t="shared" si="0"/>
        <v>57</v>
      </c>
    </row>
    <row r="9" spans="1:4" x14ac:dyDescent="0.4">
      <c r="A9" s="4" t="s">
        <v>118</v>
      </c>
      <c r="B9" s="4">
        <v>49</v>
      </c>
      <c r="C9" s="4">
        <v>53</v>
      </c>
      <c r="D9" s="4">
        <f t="shared" si="0"/>
        <v>51</v>
      </c>
    </row>
    <row r="10" spans="1:4" x14ac:dyDescent="0.4">
      <c r="A10" s="4" t="s">
        <v>119</v>
      </c>
      <c r="B10" s="4">
        <v>75</v>
      </c>
      <c r="C10" s="4">
        <v>64</v>
      </c>
      <c r="D10" s="4">
        <f t="shared" si="0"/>
        <v>69.5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골드</vt:lpstr>
      <vt:lpstr>일반</vt:lpstr>
      <vt:lpstr>총이익금합계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민영 오</cp:lastModifiedBy>
  <dcterms:created xsi:type="dcterms:W3CDTF">2024-02-28T06:29:02Z</dcterms:created>
  <dcterms:modified xsi:type="dcterms:W3CDTF">2024-11-30T04:06:50Z</dcterms:modified>
</cp:coreProperties>
</file>