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u97\Downloads\2026_컴활2급실기_기본서\2026_컴활2급실기_기본서\02 시험장따라하기\"/>
    </mc:Choice>
  </mc:AlternateContent>
  <xr:revisionPtr revIDLastSave="0" documentId="13_ncr:1_{CA30C3CC-319C-48EE-A48C-74B895D78269}" xr6:coauthVersionLast="47" xr6:coauthVersionMax="47" xr10:uidLastSave="{00000000-0000-0000-0000-000000000000}"/>
  <bookViews>
    <workbookView xWindow="384" yWindow="0" windowWidth="22656" windowHeight="12240" firstSheet="1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입사년도">'기본작업-2'!$G$4:$G$12</definedName>
  </definedNames>
  <calcPr calcId="191029"/>
  <pivotCaches>
    <pivotCache cacheId="1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0" i="4" l="1"/>
  <c r="Q19" i="4"/>
  <c r="P20" i="4"/>
  <c r="P19" i="4"/>
  <c r="N20" i="4"/>
  <c r="O20" i="4"/>
  <c r="O19" i="4"/>
  <c r="N19" i="4"/>
  <c r="F22" i="4"/>
  <c r="F23" i="4"/>
  <c r="F24" i="4"/>
  <c r="F25" i="4"/>
  <c r="F26" i="4"/>
  <c r="F21" i="4"/>
  <c r="F20" i="4"/>
  <c r="F19" i="4"/>
  <c r="D14" i="4"/>
  <c r="H30" i="4"/>
  <c r="J16" i="4"/>
  <c r="J17" i="4"/>
  <c r="J18" i="4"/>
  <c r="J19" i="4"/>
  <c r="J20" i="4"/>
  <c r="J21" i="4"/>
  <c r="J22" i="4"/>
  <c r="J23" i="4"/>
  <c r="J24" i="4"/>
  <c r="J25" i="4"/>
  <c r="J26" i="4"/>
  <c r="J15" i="4"/>
  <c r="L4" i="4"/>
  <c r="L5" i="4"/>
  <c r="L6" i="4"/>
  <c r="L7" i="4"/>
  <c r="L8" i="4"/>
  <c r="L9" i="4"/>
  <c r="L10" i="4"/>
  <c r="L11" i="4"/>
  <c r="L3" i="4"/>
  <c r="E15" i="7"/>
  <c r="F15" i="7"/>
  <c r="D15" i="7"/>
  <c r="G29" i="6"/>
  <c r="G23" i="6"/>
  <c r="G18" i="6"/>
  <c r="G13" i="6"/>
  <c r="G7" i="6"/>
  <c r="D30" i="6"/>
  <c r="D24" i="6"/>
  <c r="D19" i="6"/>
  <c r="D14" i="6"/>
  <c r="D8" i="6"/>
  <c r="E5" i="8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  <c r="G31" i="6" l="1"/>
  <c r="D32" i="6"/>
</calcChain>
</file>

<file path=xl/sharedStrings.xml><?xml version="1.0" encoding="utf-8"?>
<sst xmlns="http://schemas.openxmlformats.org/spreadsheetml/2006/main" count="499" uniqueCount="311">
  <si>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</si>
  <si>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</si>
  <si>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</si>
  <si>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</si>
  <si>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</si>
  <si>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</si>
  <si>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</si>
  <si>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</si>
  <si>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</si>
  <si>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</si>
  <si>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</si>
  <si>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</si>
  <si>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</si>
  <si>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</si>
  <si>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</si>
  <si>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</si>
  <si>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</si>
  <si>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</si>
  <si>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</si>
  <si>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</si>
  <si>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</si>
  <si>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</si>
  <si>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</si>
  <si>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</si>
  <si>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</si>
  <si>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</si>
  <si>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</si>
  <si>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</si>
  <si>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</si>
  <si>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</si>
  <si>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</si>
  <si>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</si>
  <si>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</si>
  <si>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</si>
  <si>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</si>
  <si>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</si>
  <si>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</si>
  <si>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</si>
  <si>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</si>
  <si>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</si>
  <si>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</si>
  <si>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</si>
  <si>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</si>
  <si>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</si>
  <si>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</si>
  <si>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</si>
  <si>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</si>
  <si>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</si>
  <si>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</si>
  <si>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</si>
  <si>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</si>
  <si>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</si>
  <si>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</si>
  <si>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</si>
  <si>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</si>
  <si>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</si>
  <si>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</si>
  <si>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</si>
  <si>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</si>
  <si>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</si>
  <si>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</si>
  <si>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</si>
  <si>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</si>
  <si>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</si>
  <si>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</si>
  <si>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</si>
  <si>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</si>
  <si>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</si>
  <si>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</si>
  <si>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</si>
  <si>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</si>
  <si>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</si>
  <si>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</si>
  <si>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</si>
  <si>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</si>
  <si>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</si>
  <si>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</si>
  <si>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</si>
  <si>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</si>
  <si>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</si>
  <si>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</si>
  <si>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</si>
  <si>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</si>
  <si>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</si>
  <si>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</si>
  <si>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</si>
  <si>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</si>
  <si>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</si>
  <si>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</si>
  <si>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</si>
  <si>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</si>
  <si>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</si>
  <si>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</si>
  <si>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</si>
  <si>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</si>
  <si>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</si>
  <si>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</si>
  <si>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</si>
  <si>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</si>
  <si>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</si>
  <si>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</si>
  <si>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</si>
  <si>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</si>
  <si>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</si>
  <si>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</si>
  <si>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</si>
  <si>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</si>
  <si>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</si>
  <si>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</si>
  <si>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</si>
  <si>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</si>
  <si>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</si>
  <si>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</si>
  <si>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</si>
  <si>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</si>
  <si>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</si>
  <si>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</si>
  <si>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</si>
  <si>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</si>
  <si>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</si>
  <si>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</si>
  <si>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</si>
  <si>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</si>
  <si>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</si>
  <si>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</si>
  <si>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</si>
  <si>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</si>
  <si>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</si>
  <si>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</si>
  <si>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</si>
  <si>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</si>
  <si>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</si>
  <si>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</si>
  <si>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</si>
  <si>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</si>
  <si>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</si>
  <si>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</si>
  <si>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</si>
  <si>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</si>
  <si>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</si>
  <si>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</si>
  <si>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</si>
  <si>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</si>
  <si>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</si>
  <si>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</si>
  <si>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</si>
  <si>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</si>
  <si>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</si>
  <si>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</si>
  <si>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</si>
  <si>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</si>
  <si>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</si>
  <si>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</si>
  <si>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</si>
  <si>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</si>
  <si>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</si>
  <si>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</si>
  <si>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</si>
  <si>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</si>
  <si>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</si>
  <si>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</si>
  <si>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</si>
  <si>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</si>
  <si>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</si>
  <si>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</si>
  <si>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</si>
  <si>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</si>
  <si>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</si>
  <si>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</si>
  <si>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</si>
  <si>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</si>
  <si>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</si>
  <si>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</si>
  <si>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</si>
  <si>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</si>
  <si>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</si>
  <si>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</si>
  <si>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</si>
  <si>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</si>
  <si>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</si>
  <si>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</si>
  <si>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</si>
  <si>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</si>
  <si>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</si>
  <si>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</si>
  <si>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</si>
  <si>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</si>
  <si>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</si>
  <si>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</si>
  <si>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</si>
  <si>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</si>
  <si>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</si>
  <si>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</si>
  <si>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</si>
  <si>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</si>
  <si>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</si>
  <si>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</si>
  <si>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</si>
  <si>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</si>
  <si>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</si>
  <si>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</si>
  <si>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</si>
  <si>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</si>
  <si>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</si>
  <si>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</si>
  <si>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</si>
  <si>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</si>
  <si>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</si>
  <si>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</si>
  <si>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</si>
  <si>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</si>
  <si>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</si>
  <si>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</si>
  <si>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</si>
  <si>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</si>
  <si>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</si>
  <si>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</si>
  <si>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</si>
  <si>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</si>
  <si>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</si>
  <si>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</si>
  <si>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</si>
  <si>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</si>
  <si>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</si>
  <si>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</si>
  <si>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</si>
  <si>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</si>
  <si>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</si>
  <si>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</si>
  <si>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</si>
  <si>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</si>
  <si>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</si>
  <si>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</si>
  <si>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</si>
  <si>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</si>
  <si>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</si>
  <si>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</si>
  <si>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</si>
  <si>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</si>
  <si>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</si>
  <si>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</si>
  <si>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</si>
  <si>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</si>
  <si>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</si>
  <si>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</si>
  <si>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</si>
  <si>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</si>
  <si>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</si>
  <si>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</si>
  <si>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</si>
  <si>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</si>
  <si>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</si>
  <si>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</si>
  <si>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</si>
  <si>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</si>
  <si>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</si>
  <si>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</si>
  <si>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</si>
  <si>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</si>
  <si>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</si>
  <si>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</si>
  <si>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</si>
  <si>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</si>
  <si>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</si>
  <si>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</si>
  <si>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</si>
  <si>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</si>
  <si>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</si>
  <si>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</si>
  <si>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</si>
  <si>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</si>
  <si>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</si>
  <si>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</si>
  <si>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</si>
  <si>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</si>
  <si>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</si>
  <si>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</si>
  <si>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</si>
  <si>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</si>
  <si>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</si>
  <si>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</si>
  <si>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</si>
  <si>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</si>
  <si>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</si>
  <si>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</si>
  <si>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</si>
  <si>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</si>
  <si>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</si>
  <si>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(모두)</t>
  </si>
  <si>
    <t>행 레이블</t>
  </si>
  <si>
    <t>총합계</t>
  </si>
  <si>
    <t>열 레이블</t>
  </si>
  <si>
    <t>평균 : 목표매출액</t>
  </si>
  <si>
    <t>충북 최대</t>
  </si>
  <si>
    <t>서울 최대</t>
  </si>
  <si>
    <t>부산 최대</t>
  </si>
  <si>
    <t>대전 최대</t>
  </si>
  <si>
    <t>경기 최대</t>
  </si>
  <si>
    <t>전체 최대값</t>
  </si>
  <si>
    <t>충북 요약</t>
  </si>
  <si>
    <t>서울 요약</t>
  </si>
  <si>
    <t>부산 요약</t>
  </si>
  <si>
    <t>대전 요약</t>
  </si>
  <si>
    <t>경기 요약</t>
  </si>
  <si>
    <t>성별</t>
    <phoneticPr fontId="1" type="noConversion"/>
  </si>
  <si>
    <t>남</t>
    <phoneticPr fontId="1" type="noConversion"/>
  </si>
  <si>
    <t>여</t>
    <phoneticPr fontId="1" type="noConversion"/>
  </si>
  <si>
    <t>영어</t>
    <phoneticPr fontId="1" type="noConversion"/>
  </si>
  <si>
    <t>&gt;=90</t>
    <phoneticPr fontId="1" type="noConversion"/>
  </si>
  <si>
    <t>資格證</t>
    <phoneticPr fontId="1" type="noConversion"/>
  </si>
  <si>
    <t>수학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</si>
</sst>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i/>
      <u/>
      <sz val="16"/>
      <color theme="1"/>
      <name val="궁서체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3" borderId="2" xfId="2" applyBorder="1" applyAlignment="1">
      <alignment horizontal="center" vertical="center"/>
    </xf>
    <xf numFmtId="0" fontId="8" fillId="3" borderId="3" xfId="2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0" fillId="0" borderId="1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b="1" i="1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3A0-4EDD-BCB3-CD0F27CC6E2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8418592"/>
        <c:axId val="1628414752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1628414752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28418592"/>
        <c:crosses val="max"/>
        <c:crossBetween val="between"/>
        <c:majorUnit val="1000000000"/>
      </c:valAx>
      <c:catAx>
        <c:axId val="16284185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28414752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5</xdr:row>
          <xdr:rowOff>0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6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22860</xdr:colOff>
      <xdr:row>6</xdr:row>
      <xdr:rowOff>30480</xdr:rowOff>
    </xdr:from>
    <xdr:to>
      <xdr:col>9</xdr:col>
      <xdr:colOff>0</xdr:colOff>
      <xdr:row>9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5A6246CE-7149-6550-2DF2-74C5A618CD3D}"/>
            </a:ext>
          </a:extLst>
        </xdr:cNvPr>
        <xdr:cNvSpPr/>
      </xdr:nvSpPr>
      <xdr:spPr>
        <a:xfrm>
          <a:off x="5341620" y="1402080"/>
          <a:ext cx="1318260" cy="6324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송현주" refreshedDate="46196.037136342595" createdVersion="8" refreshedVersion="8" minRefreshableVersion="3" recordCount="12" xr:uid="{D1F36E0D-84D1-4F0E-9DE4-CD3FCEC991D6}">
  <cacheSource type="worksheet">
    <worksheetSource ref="A3:H15" sheet="분석작업-1"/>
  </cacheSource>
  <cacheFields count="9">
    <cacheField name="생산코드" numFmtId="0">
      <sharedItems/>
    </cacheField>
    <cacheField name="생산일" numFmtId="176">
      <sharedItems containsSemiMixedTypes="0" containsNonDate="0" containsDate="1" containsString="0" minDate="2025-01-05T00:00:00" maxDate="2025-02-25T00:00:00" count="12">
        <d v="2025-01-15T00:00:00"/>
        <d v="2025-02-04T00:00:00"/>
        <d v="2025-01-16T00:00:00"/>
        <d v="2025-01-05T00:00:00"/>
        <d v="2025-01-19T00:00:00"/>
        <d v="2025-02-08T00:00:00"/>
        <d v="2025-01-21T00:00:00"/>
        <d v="2025-02-11T00:00:00"/>
        <d v="2025-02-15T00:00:00"/>
        <d v="2025-02-24T00:00:00"/>
        <d v="2025-02-13T00:00:00"/>
        <d v="2025-01-17T00:00:00"/>
      </sharedItems>
      <fieldGroup par="8"/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  <cacheField name="개월(생산일)" numFmtId="0" databaseField="0">
      <fieldGroup base="1">
        <rangePr groupBy="months" startDate="2025-01-05T00:00:00" endDate="2025-02-25T00:00:00"/>
        <groupItems count="14">
          <s v="&lt;2025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2-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563E3DA-4E8D-453F-ACE1-C004043D0528}" name="피벗 테이블2" cacheId="14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D24" firstHeaderRow="1" firstDataRow="2" firstDataCol="1" rowPageCount="1" colPageCount="1"/>
  <pivotFields count="9">
    <pivotField showAll="0"/>
    <pivotField numFmtId="176" showAll="0">
      <items count="13">
        <item x="3"/>
        <item x="0"/>
        <item x="2"/>
        <item x="11"/>
        <item x="4"/>
        <item x="6"/>
        <item x="1"/>
        <item x="5"/>
        <item x="7"/>
        <item x="10"/>
        <item x="8"/>
        <item x="9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8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8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D9" sqref="D9"/>
    </sheetView>
  </sheetViews>
  <sheetFormatPr defaultRowHeight="17.399999999999999" x14ac:dyDescent="0.4"/>
  <cols>
    <col min="3" max="3" width="9.296875" bestFit="1" customWidth="1"/>
    <col min="4" max="4" width="9.09765625" bestFit="1" customWidth="1"/>
    <col min="5" max="5" width="14.296875" bestFit="1" customWidth="1"/>
    <col min="6" max="6" width="9.296875" bestFit="1" customWidth="1"/>
  </cols>
  <sheetData>
    <row r="1" spans="1:6" x14ac:dyDescent="0.4">
      <c r="A1" t="s">
        <v>5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1"/>
      <c r="F4" s="2"/>
    </row>
    <row r="5" spans="1:6" x14ac:dyDescent="0.4">
      <c r="A5" s="1"/>
      <c r="B5" s="1"/>
      <c r="C5" s="1"/>
      <c r="D5" s="1"/>
      <c r="E5" s="1"/>
      <c r="F5" s="2"/>
    </row>
    <row r="6" spans="1:6" x14ac:dyDescent="0.4">
      <c r="A6" s="1"/>
      <c r="B6" s="1"/>
      <c r="C6" s="1"/>
      <c r="D6" s="1"/>
      <c r="E6" s="1"/>
      <c r="F6" s="2"/>
    </row>
    <row r="7" spans="1:6" x14ac:dyDescent="0.4">
      <c r="A7" s="1"/>
      <c r="B7" s="1"/>
      <c r="C7" s="1"/>
      <c r="D7" s="1"/>
      <c r="E7" s="1"/>
      <c r="F7" s="2"/>
    </row>
    <row r="8" spans="1:6" x14ac:dyDescent="0.4">
      <c r="A8" s="1"/>
      <c r="B8" s="1"/>
      <c r="C8" s="1"/>
      <c r="D8" s="1"/>
      <c r="E8" s="1"/>
      <c r="F8" s="2"/>
    </row>
    <row r="9" spans="1:6" x14ac:dyDescent="0.4">
      <c r="A9" s="1"/>
      <c r="B9" s="1"/>
      <c r="C9" s="1"/>
      <c r="D9" s="1"/>
      <c r="E9" s="1"/>
      <c r="F9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2"/>
  <sheetViews>
    <sheetView workbookViewId="0">
      <selection activeCell="I9" sqref="I9"/>
    </sheetView>
  </sheetViews>
  <sheetFormatPr defaultRowHeight="17.399999999999999" x14ac:dyDescent="0.4"/>
  <cols>
    <col min="6" max="6" width="15.09765625" bestFit="1" customWidth="1"/>
    <col min="8" max="8" width="9.5" bestFit="1" customWidth="1"/>
  </cols>
  <sheetData>
    <row r="1" spans="1:8" ht="20.399999999999999" x14ac:dyDescent="0.4">
      <c r="A1" s="27" t="s">
        <v>6</v>
      </c>
      <c r="B1" s="27"/>
      <c r="C1" s="27"/>
      <c r="D1" s="27"/>
      <c r="E1" s="27"/>
      <c r="F1" s="27"/>
      <c r="G1" s="27"/>
      <c r="H1" s="27"/>
    </row>
    <row r="2" spans="1:8" ht="18" thickBot="1" x14ac:dyDescent="0.45"/>
    <row r="3" spans="1:8" x14ac:dyDescent="0.4">
      <c r="A3" s="28" t="s">
        <v>7</v>
      </c>
      <c r="B3" s="29" t="s">
        <v>8</v>
      </c>
      <c r="C3" s="29" t="s">
        <v>0</v>
      </c>
      <c r="D3" s="29" t="s">
        <v>9</v>
      </c>
      <c r="E3" s="29" t="s">
        <v>10</v>
      </c>
      <c r="F3" s="29" t="s">
        <v>309</v>
      </c>
      <c r="G3" s="29" t="s">
        <v>11</v>
      </c>
      <c r="H3" s="30" t="s">
        <v>34</v>
      </c>
    </row>
    <row r="4" spans="1:8" x14ac:dyDescent="0.4">
      <c r="A4" s="31" t="s">
        <v>12</v>
      </c>
      <c r="B4" s="3" t="s">
        <v>16</v>
      </c>
      <c r="C4" s="3" t="s">
        <v>4</v>
      </c>
      <c r="D4" s="3" t="s">
        <v>17</v>
      </c>
      <c r="E4" s="3" t="s">
        <v>18</v>
      </c>
      <c r="F4" s="3" t="s">
        <v>19</v>
      </c>
      <c r="G4" s="3">
        <v>2005</v>
      </c>
      <c r="H4" s="32">
        <v>4600</v>
      </c>
    </row>
    <row r="5" spans="1:8" x14ac:dyDescent="0.4">
      <c r="A5" s="31"/>
      <c r="B5" s="3" t="s">
        <v>20</v>
      </c>
      <c r="C5" s="3" t="s">
        <v>3</v>
      </c>
      <c r="D5" s="3" t="s">
        <v>21</v>
      </c>
      <c r="E5" s="3" t="s">
        <v>22</v>
      </c>
      <c r="F5" s="3" t="s">
        <v>23</v>
      </c>
      <c r="G5" s="3">
        <v>2009</v>
      </c>
      <c r="H5" s="32">
        <v>3600</v>
      </c>
    </row>
    <row r="6" spans="1:8" x14ac:dyDescent="0.4">
      <c r="A6" s="31"/>
      <c r="B6" s="3" t="s">
        <v>24</v>
      </c>
      <c r="C6" s="3" t="s">
        <v>3</v>
      </c>
      <c r="D6" s="3" t="s">
        <v>25</v>
      </c>
      <c r="E6" s="3" t="s">
        <v>26</v>
      </c>
      <c r="F6" s="3" t="s">
        <v>27</v>
      </c>
      <c r="G6" s="3">
        <v>2012</v>
      </c>
      <c r="H6" s="32">
        <v>2400</v>
      </c>
    </row>
    <row r="7" spans="1:8" x14ac:dyDescent="0.4">
      <c r="A7" s="31" t="s">
        <v>13</v>
      </c>
      <c r="B7" s="3" t="s">
        <v>28</v>
      </c>
      <c r="C7" s="3" t="s">
        <v>3</v>
      </c>
      <c r="D7" s="3" t="s">
        <v>17</v>
      </c>
      <c r="E7" s="3" t="s">
        <v>26</v>
      </c>
      <c r="F7" s="3" t="s">
        <v>23</v>
      </c>
      <c r="G7" s="3">
        <v>2004</v>
      </c>
      <c r="H7" s="32">
        <v>4800</v>
      </c>
    </row>
    <row r="8" spans="1:8" x14ac:dyDescent="0.4">
      <c r="A8" s="31"/>
      <c r="B8" s="3" t="s">
        <v>29</v>
      </c>
      <c r="C8" s="3" t="s">
        <v>3</v>
      </c>
      <c r="D8" s="3" t="s">
        <v>21</v>
      </c>
      <c r="E8" s="3" t="s">
        <v>22</v>
      </c>
      <c r="F8" s="3" t="s">
        <v>19</v>
      </c>
      <c r="G8" s="3">
        <v>2008</v>
      </c>
      <c r="H8" s="32">
        <v>3800</v>
      </c>
    </row>
    <row r="9" spans="1:8" x14ac:dyDescent="0.4">
      <c r="A9" s="31"/>
      <c r="B9" s="3" t="s">
        <v>30</v>
      </c>
      <c r="C9" s="3" t="s">
        <v>4</v>
      </c>
      <c r="D9" s="3" t="s">
        <v>25</v>
      </c>
      <c r="E9" s="3" t="s">
        <v>18</v>
      </c>
      <c r="F9" s="3" t="s">
        <v>27</v>
      </c>
      <c r="G9" s="3">
        <v>2011</v>
      </c>
      <c r="H9" s="32">
        <v>2500</v>
      </c>
    </row>
    <row r="10" spans="1:8" x14ac:dyDescent="0.4">
      <c r="A10" s="31" t="s">
        <v>15</v>
      </c>
      <c r="B10" s="3" t="s">
        <v>31</v>
      </c>
      <c r="C10" s="3" t="s">
        <v>4</v>
      </c>
      <c r="D10" s="3" t="s">
        <v>17</v>
      </c>
      <c r="E10" s="3" t="s">
        <v>22</v>
      </c>
      <c r="F10" s="3" t="s">
        <v>23</v>
      </c>
      <c r="G10" s="3">
        <v>2006</v>
      </c>
      <c r="H10" s="32">
        <v>4400</v>
      </c>
    </row>
    <row r="11" spans="1:8" x14ac:dyDescent="0.4">
      <c r="A11" s="31"/>
      <c r="B11" s="3" t="s">
        <v>32</v>
      </c>
      <c r="C11" s="3" t="s">
        <v>3</v>
      </c>
      <c r="D11" s="3" t="s">
        <v>21</v>
      </c>
      <c r="E11" s="3" t="s">
        <v>26</v>
      </c>
      <c r="F11" s="3" t="s">
        <v>27</v>
      </c>
      <c r="G11" s="3">
        <v>2009</v>
      </c>
      <c r="H11" s="32">
        <v>3600</v>
      </c>
    </row>
    <row r="12" spans="1:8" ht="18" thickBot="1" x14ac:dyDescent="0.45">
      <c r="A12" s="33"/>
      <c r="B12" s="34" t="s">
        <v>33</v>
      </c>
      <c r="C12" s="34" t="s">
        <v>3</v>
      </c>
      <c r="D12" s="34" t="s">
        <v>25</v>
      </c>
      <c r="E12" s="34" t="s">
        <v>22</v>
      </c>
      <c r="F12" s="34" t="s">
        <v>19</v>
      </c>
      <c r="G12" s="34">
        <v>2013</v>
      </c>
      <c r="H12" s="35">
        <v>2000</v>
      </c>
    </row>
  </sheetData>
  <mergeCells count="4">
    <mergeCell ref="A1:H1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activeCell="D7" sqref="D7"/>
    </sheetView>
  </sheetViews>
  <sheetFormatPr defaultRowHeight="17.399999999999999" x14ac:dyDescent="0.4"/>
  <cols>
    <col min="2" max="2" width="11" bestFit="1" customWidth="1"/>
    <col min="4" max="4" width="8.69921875" customWidth="1"/>
    <col min="5" max="5" width="9.09765625" bestFit="1" customWidth="1"/>
    <col min="6" max="6" width="15" bestFit="1" customWidth="1"/>
  </cols>
  <sheetData>
    <row r="1" spans="1:6" ht="21" x14ac:dyDescent="0.4">
      <c r="A1" s="13" t="s">
        <v>35</v>
      </c>
      <c r="B1" s="13"/>
      <c r="C1" s="13"/>
      <c r="D1" s="13"/>
      <c r="E1" s="13"/>
      <c r="F1" s="13"/>
    </row>
    <row r="3" spans="1:6" x14ac:dyDescent="0.4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4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4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4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4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4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4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4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4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4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4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4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4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0" priority="1">
      <formula>AND($C4="일반",$F4&lt;10000000)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Q38"/>
  <sheetViews>
    <sheetView topLeftCell="A28" workbookViewId="0">
      <selection activeCell="H30" sqref="H30:I30"/>
    </sheetView>
  </sheetViews>
  <sheetFormatPr defaultRowHeight="17.399999999999999" x14ac:dyDescent="0.4"/>
  <cols>
    <col min="2" max="2" width="9.69921875" bestFit="1" customWidth="1"/>
    <col min="6" max="6" width="10.59765625" bestFit="1" customWidth="1"/>
    <col min="7" max="7" width="3.59765625" customWidth="1"/>
    <col min="12" max="12" width="14.09765625" bestFit="1" customWidth="1"/>
    <col min="13" max="13" width="2.59765625" customWidth="1"/>
    <col min="15" max="15" width="10.796875" bestFit="1" customWidth="1"/>
  </cols>
  <sheetData>
    <row r="1" spans="1:16" x14ac:dyDescent="0.4">
      <c r="A1" s="5" t="s">
        <v>52</v>
      </c>
      <c r="B1" s="6" t="s">
        <v>53</v>
      </c>
      <c r="H1" s="5" t="s">
        <v>69</v>
      </c>
      <c r="I1" s="6" t="s">
        <v>70</v>
      </c>
    </row>
    <row r="2" spans="1:16" x14ac:dyDescent="0.4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16" t="s">
        <v>82</v>
      </c>
      <c r="O2" s="16"/>
    </row>
    <row r="3" spans="1:16" x14ac:dyDescent="0.4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J3*VLOOKUP(LEFT(H3,1),$N$4:$O$6,2,FALSE)</f>
        <v>52000000</v>
      </c>
      <c r="N3" s="3" t="s">
        <v>83</v>
      </c>
      <c r="O3" s="3" t="s">
        <v>84</v>
      </c>
    </row>
    <row r="4" spans="1:16" x14ac:dyDescent="0.4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J4*VLOOKUP(LEFT(H4,1),$N$4:$O$6,2,FALSE)</f>
        <v>64000000</v>
      </c>
      <c r="N4" s="3" t="s">
        <v>85</v>
      </c>
      <c r="O4" s="4">
        <v>800000</v>
      </c>
    </row>
    <row r="5" spans="1:16" x14ac:dyDescent="0.4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6" x14ac:dyDescent="0.4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73200000</v>
      </c>
      <c r="N6" s="3" t="s">
        <v>87</v>
      </c>
      <c r="O6" s="4">
        <v>1200000</v>
      </c>
    </row>
    <row r="7" spans="1:16" x14ac:dyDescent="0.4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98400000</v>
      </c>
    </row>
    <row r="8" spans="1:16" x14ac:dyDescent="0.4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88800000</v>
      </c>
    </row>
    <row r="9" spans="1:16" x14ac:dyDescent="0.4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</row>
    <row r="10" spans="1:16" x14ac:dyDescent="0.4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6" x14ac:dyDescent="0.4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84550000</v>
      </c>
    </row>
    <row r="13" spans="1:16" x14ac:dyDescent="0.4">
      <c r="A13" s="3" t="s">
        <v>304</v>
      </c>
      <c r="B13" s="3" t="s">
        <v>307</v>
      </c>
      <c r="C13" s="3" t="s">
        <v>310</v>
      </c>
      <c r="D13" s="15" t="s">
        <v>68</v>
      </c>
      <c r="E13" s="15"/>
      <c r="F13" s="15"/>
      <c r="H13" s="5" t="s">
        <v>112</v>
      </c>
      <c r="I13" s="6" t="s">
        <v>113</v>
      </c>
    </row>
    <row r="14" spans="1:16" x14ac:dyDescent="0.4">
      <c r="A14" s="3" t="s">
        <v>305</v>
      </c>
      <c r="B14" s="3" t="s">
        <v>308</v>
      </c>
      <c r="C14" s="3"/>
      <c r="D14" s="14">
        <f>ROUND(DAVERAGE(A2:F11,F2,A13:C15),1)</f>
        <v>272.8</v>
      </c>
      <c r="E14" s="14"/>
      <c r="F14" s="14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  <c r="N14" s="36"/>
      <c r="O14" s="36"/>
    </row>
    <row r="15" spans="1:16" x14ac:dyDescent="0.4">
      <c r="A15" s="3" t="s">
        <v>306</v>
      </c>
      <c r="B15" s="3"/>
      <c r="C15" s="3" t="s">
        <v>308</v>
      </c>
      <c r="H15" s="3" t="s">
        <v>116</v>
      </c>
      <c r="I15" s="3" t="s">
        <v>117</v>
      </c>
      <c r="J15" s="3" t="str">
        <f>CHOOSE(MID(L15,8,1),"남","여","남","여")</f>
        <v>남</v>
      </c>
      <c r="K15" s="3" t="s">
        <v>118</v>
      </c>
      <c r="L15" s="3" t="s">
        <v>119</v>
      </c>
      <c r="N15" s="36"/>
      <c r="P15" s="37"/>
    </row>
    <row r="16" spans="1:16" x14ac:dyDescent="0.4">
      <c r="H16" s="3" t="s">
        <v>120</v>
      </c>
      <c r="I16" s="3" t="s">
        <v>121</v>
      </c>
      <c r="J16" s="3" t="str">
        <f t="shared" ref="J16:J26" si="2">CHOOSE(MID(L16,8,1),"남","여","남","여")</f>
        <v>여</v>
      </c>
      <c r="K16" s="3" t="s">
        <v>118</v>
      </c>
      <c r="L16" s="3" t="s">
        <v>122</v>
      </c>
    </row>
    <row r="17" spans="1:17" x14ac:dyDescent="0.4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3" t="str">
        <f t="shared" si="2"/>
        <v>남</v>
      </c>
      <c r="K17" s="3" t="s">
        <v>118</v>
      </c>
      <c r="L17" s="3" t="s">
        <v>125</v>
      </c>
    </row>
    <row r="18" spans="1:17" x14ac:dyDescent="0.4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3" t="str">
        <f t="shared" si="2"/>
        <v>남</v>
      </c>
      <c r="K18" s="3" t="s">
        <v>118</v>
      </c>
      <c r="L18" s="3" t="s">
        <v>128</v>
      </c>
    </row>
    <row r="19" spans="1:17" x14ac:dyDescent="0.4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26" t="str">
        <f>IF(AND(C19&gt;=AVERAGE($C$19:$C$26),D19&gt;=AVERAGE($D$19:$D$26),E19&gt;=AVERAGE($E$19:$E$26)),"효자도서","")</f>
        <v/>
      </c>
      <c r="H19" s="3" t="s">
        <v>129</v>
      </c>
      <c r="I19" s="3" t="s">
        <v>130</v>
      </c>
      <c r="J19" s="3" t="str">
        <f t="shared" si="2"/>
        <v>여</v>
      </c>
      <c r="K19" s="3" t="s">
        <v>118</v>
      </c>
      <c r="L19" s="3" t="s">
        <v>131</v>
      </c>
      <c r="N19" t="str">
        <f>IF(AND(C19&gt;=AVERAGE($C$19:$C$26),D19&gt;=AVERAGE($D$19:$D$26),E19&gt;=AVERAGE($E$19:$E$26)),"효자도서","")</f>
        <v/>
      </c>
      <c r="O19" t="str">
        <f>IF(AND(C19&gt;=AVERAGE($C$19:$C$26),D19&gt;=AVERAGE($D$19:$D$26),E19&gt;=AVERAGE($E$19:$E$26)),"효자","")</f>
        <v/>
      </c>
      <c r="P19" t="str">
        <f>IF(AND(C19&gt;=AVERAGE($C$19:$C$26),D19&gt;=AVERAGE($D$19:$D$26),E19&gt;=AVERAGE($E$19:$E$26)),"효","")</f>
        <v/>
      </c>
      <c r="Q19" t="str">
        <f>IF(AND(C19&gt;=AVERAGE($C$19:$C$26),D19&gt;=AVERAGE($D$19:$D$26),E19&gt;=AVERAGE($E$19:$E$26)),"gg","")</f>
        <v/>
      </c>
    </row>
    <row r="20" spans="1:17" x14ac:dyDescent="0.4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26" t="str">
        <f>IF(AND(C20&gt;=AVERAGE($C$19:$C$26),D20&gt;=AVERAGE($D$19:$D$26),E20&gt;=AVERAGE($E$19:$E$26)),"효자도서","")</f>
        <v/>
      </c>
      <c r="H20" s="3" t="s">
        <v>132</v>
      </c>
      <c r="I20" s="3" t="s">
        <v>133</v>
      </c>
      <c r="J20" s="3" t="str">
        <f t="shared" si="2"/>
        <v>여</v>
      </c>
      <c r="K20" s="3" t="s">
        <v>118</v>
      </c>
      <c r="L20" s="3" t="s">
        <v>134</v>
      </c>
      <c r="N20" t="str">
        <f t="shared" ref="N20:N26" si="3">IF(AND(C20&gt;=AVERAGE($C$19:$C$26),D20&gt;=AVERAGE($D$19:$D$26),E20&gt;=AVERAGE($E$19:$E$26)),"효자도서","")</f>
        <v/>
      </c>
      <c r="O20" t="str">
        <f t="shared" ref="O20:O26" si="4">IF(AND(C20&gt;=AVERAGE($C$19:$C$26),D20&gt;=AVERAGE($D$19:$D$26),E20&gt;=AVERAGE($E$19:$E$26)),"효자","")</f>
        <v/>
      </c>
      <c r="P20" t="str">
        <f t="shared" ref="P20:P26" si="5">IF(AND(C20&gt;=AVERAGE($C$19:$C$26),D20&gt;=AVERAGE($D$19:$D$26),E20&gt;=AVERAGE($E$19:$E$26)),"효","")</f>
        <v/>
      </c>
      <c r="Q20" t="str">
        <f t="shared" ref="Q20:Q26" si="6">IF(AND(C20&gt;=AVERAGE($C$19:$C$26),D20&gt;=AVERAGE($D$19:$D$26),E20&gt;=AVERAGE($E$19:$E$26)),"gg","")</f>
        <v/>
      </c>
    </row>
    <row r="21" spans="1:17" x14ac:dyDescent="0.4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26" t="str">
        <f>IF(AND(C21&gt;=AVERAGE($C$19:$C$26),D21&gt;=AVERAGE($D$19:$D$26),E21&gt;=AVERAGE($E$19:$E$26)),"효자도서","")</f>
        <v>효자도서</v>
      </c>
      <c r="H21" s="3" t="s">
        <v>135</v>
      </c>
      <c r="I21" s="3" t="s">
        <v>136</v>
      </c>
      <c r="J21" s="3" t="str">
        <f t="shared" si="2"/>
        <v>남</v>
      </c>
      <c r="K21" s="3" t="s">
        <v>137</v>
      </c>
      <c r="L21" s="3" t="s">
        <v>138</v>
      </c>
    </row>
    <row r="22" spans="1:17" x14ac:dyDescent="0.4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26" t="str">
        <f t="shared" ref="F22:F26" si="7">IF(AND(C22&gt;=AVERAGE($C$19:$C$26),D22&gt;=AVERAGE($D$19:$D$26),E22&gt;=AVERAGE($E$19:$E$26)),"효자도서","")</f>
        <v/>
      </c>
      <c r="H22" s="3" t="s">
        <v>139</v>
      </c>
      <c r="I22" s="3" t="s">
        <v>140</v>
      </c>
      <c r="J22" s="3" t="str">
        <f t="shared" si="2"/>
        <v>남</v>
      </c>
      <c r="K22" s="3" t="s">
        <v>137</v>
      </c>
      <c r="L22" s="3" t="s">
        <v>141</v>
      </c>
    </row>
    <row r="23" spans="1:17" x14ac:dyDescent="0.4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26" t="str">
        <f t="shared" si="7"/>
        <v>효자도서</v>
      </c>
      <c r="H23" s="3" t="s">
        <v>142</v>
      </c>
      <c r="I23" s="3" t="s">
        <v>143</v>
      </c>
      <c r="J23" s="3" t="str">
        <f t="shared" si="2"/>
        <v>여</v>
      </c>
      <c r="K23" s="3" t="s">
        <v>137</v>
      </c>
      <c r="L23" s="3" t="s">
        <v>144</v>
      </c>
    </row>
    <row r="24" spans="1:17" x14ac:dyDescent="0.4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26" t="str">
        <f t="shared" si="7"/>
        <v/>
      </c>
      <c r="H24" s="3" t="s">
        <v>145</v>
      </c>
      <c r="I24" s="3" t="s">
        <v>146</v>
      </c>
      <c r="J24" s="3" t="str">
        <f t="shared" si="2"/>
        <v>여</v>
      </c>
      <c r="K24" s="3" t="s">
        <v>137</v>
      </c>
      <c r="L24" s="3" t="s">
        <v>147</v>
      </c>
    </row>
    <row r="25" spans="1:17" x14ac:dyDescent="0.4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26" t="str">
        <f t="shared" si="7"/>
        <v/>
      </c>
      <c r="H25" s="3" t="s">
        <v>148</v>
      </c>
      <c r="I25" s="3" t="s">
        <v>149</v>
      </c>
      <c r="J25" s="3" t="str">
        <f t="shared" si="2"/>
        <v>남</v>
      </c>
      <c r="K25" s="3" t="s">
        <v>137</v>
      </c>
      <c r="L25" s="3" t="s">
        <v>150</v>
      </c>
    </row>
    <row r="26" spans="1:17" x14ac:dyDescent="0.4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26" t="str">
        <f t="shared" si="7"/>
        <v>효자도서</v>
      </c>
      <c r="H26" s="3" t="s">
        <v>151</v>
      </c>
      <c r="I26" s="3" t="s">
        <v>152</v>
      </c>
      <c r="J26" s="3" t="str">
        <f t="shared" si="2"/>
        <v>여</v>
      </c>
      <c r="K26" s="3" t="s">
        <v>137</v>
      </c>
      <c r="L26" s="3" t="s">
        <v>153</v>
      </c>
    </row>
    <row r="28" spans="1:17" x14ac:dyDescent="0.4">
      <c r="A28" s="5" t="s">
        <v>154</v>
      </c>
      <c r="B28" s="6" t="s">
        <v>155</v>
      </c>
    </row>
    <row r="29" spans="1:17" x14ac:dyDescent="0.4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15" t="s">
        <v>171</v>
      </c>
      <c r="I29" s="15"/>
    </row>
    <row r="30" spans="1:17" x14ac:dyDescent="0.4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14" t="str">
        <f>COUNTIFS(B30:B38,"여",F30:F38,"승진")&amp;"명"</f>
        <v>2명</v>
      </c>
      <c r="I30" s="14"/>
    </row>
    <row r="31" spans="1:17" x14ac:dyDescent="0.4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7" x14ac:dyDescent="0.4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4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4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4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4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4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4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tabSelected="1" topLeftCell="A15" workbookViewId="0">
      <selection activeCell="A20" sqref="A20"/>
    </sheetView>
  </sheetViews>
  <sheetFormatPr defaultRowHeight="17.399999999999999" x14ac:dyDescent="0.4"/>
  <cols>
    <col min="1" max="1" width="16.19921875" bestFit="1" customWidth="1"/>
    <col min="2" max="4" width="12.19921875" bestFit="1" customWidth="1"/>
    <col min="5" max="5" width="13" bestFit="1" customWidth="1"/>
    <col min="6" max="6" width="9.296875" bestFit="1" customWidth="1"/>
    <col min="8" max="8" width="13" bestFit="1" customWidth="1"/>
  </cols>
  <sheetData>
    <row r="1" spans="1:8" ht="21" x14ac:dyDescent="0.4">
      <c r="A1" s="13" t="s">
        <v>172</v>
      </c>
      <c r="B1" s="13"/>
      <c r="C1" s="13"/>
      <c r="D1" s="13"/>
      <c r="E1" s="13"/>
      <c r="F1" s="13"/>
      <c r="G1" s="13"/>
      <c r="H1" s="13"/>
    </row>
    <row r="3" spans="1:8" x14ac:dyDescent="0.4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4">
      <c r="A4" s="3" t="s">
        <v>181</v>
      </c>
      <c r="B4" s="8">
        <v>45672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4">
      <c r="A5" s="3" t="s">
        <v>184</v>
      </c>
      <c r="B5" s="8">
        <v>45692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4">
      <c r="A6" s="3" t="s">
        <v>186</v>
      </c>
      <c r="B6" s="8">
        <v>45673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4">
      <c r="A7" s="3" t="s">
        <v>188</v>
      </c>
      <c r="B7" s="8">
        <v>45662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4">
      <c r="A8" s="3" t="s">
        <v>190</v>
      </c>
      <c r="B8" s="8">
        <v>45676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4">
      <c r="A9" s="3" t="s">
        <v>192</v>
      </c>
      <c r="B9" s="8">
        <v>45696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4">
      <c r="A10" s="3" t="s">
        <v>193</v>
      </c>
      <c r="B10" s="8">
        <v>45678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4">
      <c r="A11" s="3" t="s">
        <v>194</v>
      </c>
      <c r="B11" s="8">
        <v>45699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4">
      <c r="A12" s="3" t="s">
        <v>195</v>
      </c>
      <c r="B12" s="8">
        <v>45703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4">
      <c r="A13" s="3" t="s">
        <v>197</v>
      </c>
      <c r="B13" s="8">
        <v>45712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4">
      <c r="A14" s="3" t="s">
        <v>198</v>
      </c>
      <c r="B14" s="8">
        <v>45701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4">
      <c r="A15" s="3" t="s">
        <v>199</v>
      </c>
      <c r="B15" s="8">
        <v>45674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4">
      <c r="A18" s="17" t="s">
        <v>176</v>
      </c>
      <c r="B18" t="s">
        <v>288</v>
      </c>
    </row>
    <row r="20" spans="1:4" x14ac:dyDescent="0.4">
      <c r="A20" s="17" t="s">
        <v>292</v>
      </c>
      <c r="B20" s="17" t="s">
        <v>291</v>
      </c>
    </row>
    <row r="21" spans="1:4" x14ac:dyDescent="0.4">
      <c r="A21" s="17" t="s">
        <v>289</v>
      </c>
      <c r="B21" t="s">
        <v>182</v>
      </c>
      <c r="C21" t="s">
        <v>191</v>
      </c>
      <c r="D21" t="s">
        <v>196</v>
      </c>
    </row>
    <row r="22" spans="1:4" x14ac:dyDescent="0.4">
      <c r="A22" s="18" t="s">
        <v>89</v>
      </c>
      <c r="B22" s="19">
        <v>139545000</v>
      </c>
      <c r="C22" s="19">
        <v>131895000</v>
      </c>
      <c r="D22" s="19">
        <v>113400000</v>
      </c>
    </row>
    <row r="23" spans="1:4" x14ac:dyDescent="0.4">
      <c r="A23" s="18" t="s">
        <v>90</v>
      </c>
      <c r="B23" s="19">
        <v>80190000</v>
      </c>
      <c r="C23" s="19">
        <v>102262500</v>
      </c>
      <c r="D23" s="19">
        <v>108270000</v>
      </c>
    </row>
    <row r="24" spans="1:4" x14ac:dyDescent="0.4">
      <c r="A24" s="18" t="s">
        <v>290</v>
      </c>
      <c r="B24" s="19">
        <v>124706250</v>
      </c>
      <c r="C24" s="19">
        <v>117078750</v>
      </c>
      <c r="D24" s="19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2"/>
  <sheetViews>
    <sheetView topLeftCell="A15" workbookViewId="0">
      <selection activeCell="D7" sqref="D7"/>
    </sheetView>
  </sheetViews>
  <sheetFormatPr defaultRowHeight="17.399999999999999" outlineLevelRow="3" x14ac:dyDescent="0.4"/>
  <cols>
    <col min="6" max="6" width="14.296875" bestFit="1" customWidth="1"/>
    <col min="7" max="7" width="10.59765625" customWidth="1"/>
  </cols>
  <sheetData>
    <row r="1" spans="1:7" ht="21" x14ac:dyDescent="0.4">
      <c r="A1" s="13" t="s">
        <v>200</v>
      </c>
      <c r="B1" s="13"/>
      <c r="C1" s="13"/>
      <c r="D1" s="13"/>
      <c r="E1" s="13"/>
      <c r="F1" s="13"/>
      <c r="G1" s="13"/>
    </row>
    <row r="3" spans="1:7" x14ac:dyDescent="0.4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4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4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4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4">
      <c r="A7" s="20" t="s">
        <v>299</v>
      </c>
      <c r="B7" s="3"/>
      <c r="C7" s="3"/>
      <c r="D7" s="3"/>
      <c r="E7" s="3"/>
      <c r="F7" s="3"/>
      <c r="G7" s="4">
        <f>SUBTOTAL(9,G4:G6)</f>
        <v>1000000</v>
      </c>
    </row>
    <row r="8" spans="1:7" outlineLevel="1" x14ac:dyDescent="0.4">
      <c r="A8" s="20" t="s">
        <v>293</v>
      </c>
      <c r="B8" s="3"/>
      <c r="C8" s="3"/>
      <c r="D8" s="3">
        <f>SUBTOTAL(4,D4:D6)</f>
        <v>42</v>
      </c>
      <c r="E8" s="3"/>
      <c r="F8" s="3"/>
      <c r="G8" s="4"/>
    </row>
    <row r="9" spans="1:7" outlineLevel="3" x14ac:dyDescent="0.4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4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4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4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4">
      <c r="A13" s="20" t="s">
        <v>300</v>
      </c>
      <c r="B13" s="3"/>
      <c r="C13" s="3"/>
      <c r="D13" s="3"/>
      <c r="E13" s="3"/>
      <c r="F13" s="3"/>
      <c r="G13" s="4">
        <f>SUBTOTAL(9,G9:G12)</f>
        <v>1220000</v>
      </c>
    </row>
    <row r="14" spans="1:7" outlineLevel="1" x14ac:dyDescent="0.4">
      <c r="A14" s="20" t="s">
        <v>294</v>
      </c>
      <c r="B14" s="3"/>
      <c r="C14" s="3"/>
      <c r="D14" s="3">
        <f>SUBTOTAL(4,D9:D12)</f>
        <v>45</v>
      </c>
      <c r="E14" s="3"/>
      <c r="F14" s="3"/>
      <c r="G14" s="4"/>
    </row>
    <row r="15" spans="1:7" outlineLevel="3" x14ac:dyDescent="0.4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4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4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4">
      <c r="A18" s="20" t="s">
        <v>301</v>
      </c>
      <c r="B18" s="3"/>
      <c r="C18" s="3"/>
      <c r="D18" s="3"/>
      <c r="E18" s="3"/>
      <c r="F18" s="3"/>
      <c r="G18" s="4">
        <f>SUBTOTAL(9,G15:G17)</f>
        <v>780000</v>
      </c>
    </row>
    <row r="19" spans="1:7" outlineLevel="1" x14ac:dyDescent="0.4">
      <c r="A19" s="20" t="s">
        <v>295</v>
      </c>
      <c r="B19" s="3"/>
      <c r="C19" s="3"/>
      <c r="D19" s="3">
        <f>SUBTOTAL(4,D15:D17)</f>
        <v>41</v>
      </c>
      <c r="E19" s="3"/>
      <c r="F19" s="3"/>
      <c r="G19" s="4"/>
    </row>
    <row r="20" spans="1:7" outlineLevel="3" x14ac:dyDescent="0.4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4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4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4">
      <c r="A23" s="20" t="s">
        <v>302</v>
      </c>
      <c r="B23" s="3"/>
      <c r="C23" s="3"/>
      <c r="D23" s="3"/>
      <c r="E23" s="3"/>
      <c r="F23" s="3"/>
      <c r="G23" s="4">
        <f>SUBTOTAL(9,G20:G22)</f>
        <v>800000</v>
      </c>
    </row>
    <row r="24" spans="1:7" outlineLevel="1" x14ac:dyDescent="0.4">
      <c r="A24" s="20" t="s">
        <v>296</v>
      </c>
      <c r="B24" s="3"/>
      <c r="C24" s="3"/>
      <c r="D24" s="3">
        <f>SUBTOTAL(4,D20:D22)</f>
        <v>34</v>
      </c>
      <c r="E24" s="3"/>
      <c r="F24" s="3"/>
      <c r="G24" s="4"/>
    </row>
    <row r="25" spans="1:7" outlineLevel="3" x14ac:dyDescent="0.4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4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4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4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4">
      <c r="A29" s="23" t="s">
        <v>303</v>
      </c>
      <c r="B29" s="21"/>
      <c r="C29" s="21"/>
      <c r="D29" s="21"/>
      <c r="E29" s="21"/>
      <c r="F29" s="21"/>
      <c r="G29" s="22">
        <f>SUBTOTAL(9,G25:G28)</f>
        <v>1400000</v>
      </c>
    </row>
    <row r="30" spans="1:7" outlineLevel="1" x14ac:dyDescent="0.4">
      <c r="A30" s="23" t="s">
        <v>297</v>
      </c>
      <c r="B30" s="21"/>
      <c r="C30" s="21"/>
      <c r="D30" s="21">
        <f>SUBTOTAL(4,D25:D28)</f>
        <v>34</v>
      </c>
      <c r="E30" s="21"/>
      <c r="F30" s="21"/>
      <c r="G30" s="22"/>
    </row>
    <row r="31" spans="1:7" x14ac:dyDescent="0.4">
      <c r="A31" s="23" t="s">
        <v>290</v>
      </c>
      <c r="B31" s="21"/>
      <c r="C31" s="21"/>
      <c r="D31" s="21"/>
      <c r="E31" s="21"/>
      <c r="F31" s="21"/>
      <c r="G31" s="22">
        <f>SUBTOTAL(9,G4:G28)</f>
        <v>5200000</v>
      </c>
    </row>
    <row r="32" spans="1:7" x14ac:dyDescent="0.4">
      <c r="A32" s="23" t="s">
        <v>298</v>
      </c>
      <c r="B32" s="21"/>
      <c r="C32" s="21"/>
      <c r="D32" s="21">
        <f>SUBTOTAL(4,D4:D28)</f>
        <v>45</v>
      </c>
      <c r="E32" s="21"/>
      <c r="F32" s="21"/>
      <c r="G32" s="22"/>
    </row>
  </sheetData>
  <sortState xmlns:xlrd2="http://schemas.microsoft.com/office/spreadsheetml/2017/richdata2" ref="A4:G28">
    <sortCondition descending="1" ref="A4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5"/>
  <sheetViews>
    <sheetView workbookViewId="0">
      <selection activeCell="K12" sqref="K12"/>
    </sheetView>
  </sheetViews>
  <sheetFormatPr defaultRowHeight="17.399999999999999" x14ac:dyDescent="0.4"/>
  <cols>
    <col min="2" max="2" width="13" bestFit="1" customWidth="1"/>
    <col min="4" max="4" width="10.796875" bestFit="1" customWidth="1"/>
    <col min="6" max="6" width="10.796875" bestFit="1" customWidth="1"/>
  </cols>
  <sheetData>
    <row r="1" spans="1:6" ht="21" x14ac:dyDescent="0.4">
      <c r="A1" s="13" t="s">
        <v>248</v>
      </c>
      <c r="B1" s="13"/>
      <c r="C1" s="13"/>
      <c r="D1" s="13"/>
      <c r="E1" s="13"/>
      <c r="F1" s="13"/>
    </row>
    <row r="3" spans="1:6" x14ac:dyDescent="0.4">
      <c r="A3" s="24" t="s">
        <v>249</v>
      </c>
      <c r="B3" s="25" t="s">
        <v>250</v>
      </c>
      <c r="C3" s="25" t="s">
        <v>251</v>
      </c>
      <c r="D3" s="25" t="s">
        <v>252</v>
      </c>
      <c r="E3" s="25" t="s">
        <v>253</v>
      </c>
      <c r="F3" s="25" t="s">
        <v>254</v>
      </c>
    </row>
    <row r="4" spans="1:6" x14ac:dyDescent="0.4">
      <c r="A4" s="10">
        <v>45752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4">
      <c r="A5" s="10">
        <v>45755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4">
      <c r="A6" s="10">
        <v>45757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4">
      <c r="A7" s="10">
        <v>45759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4">
      <c r="A8" s="10">
        <v>45760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4">
      <c r="A9" s="10">
        <v>45765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4">
      <c r="A10" s="10">
        <v>45768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4">
      <c r="A11" s="10">
        <v>45769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4">
      <c r="A12" s="10">
        <v>45772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4">
      <c r="A13" s="10">
        <v>45773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4">
      <c r="A14" s="10">
        <v>45776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4">
      <c r="A15" s="14" t="s">
        <v>264</v>
      </c>
      <c r="B15" s="14"/>
      <c r="C15" s="14"/>
      <c r="D15" s="11">
        <f>SUM(D4:D14)</f>
        <v>1964800</v>
      </c>
      <c r="E15" s="11">
        <f t="shared" ref="E15:F15" si="1">SUM(E4:E14)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3" name="Button 2">
              <controlPr defaultSize="0" print="0" autoFill="0" autoPict="0" macro="[0]!합계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topLeftCell="A12" workbookViewId="0">
      <selection sqref="A1:E1"/>
    </sheetView>
  </sheetViews>
  <sheetFormatPr defaultRowHeight="17.399999999999999" x14ac:dyDescent="0.4"/>
  <cols>
    <col min="2" max="2" width="11" bestFit="1" customWidth="1"/>
    <col min="3" max="3" width="11.796875" customWidth="1"/>
    <col min="4" max="4" width="9.09765625" bestFit="1" customWidth="1"/>
    <col min="5" max="5" width="15.59765625" customWidth="1"/>
  </cols>
  <sheetData>
    <row r="1" spans="1:5" ht="21" x14ac:dyDescent="0.4">
      <c r="A1" s="13" t="s">
        <v>265</v>
      </c>
      <c r="B1" s="13"/>
      <c r="C1" s="13"/>
      <c r="D1" s="13"/>
      <c r="E1" s="13"/>
    </row>
    <row r="3" spans="1:5" x14ac:dyDescent="0.4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4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4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4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4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4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4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4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송현주[ 학부수료 / 생명정보공학과 ]</cp:lastModifiedBy>
  <dcterms:created xsi:type="dcterms:W3CDTF">2023-04-27T08:01:32Z</dcterms:created>
  <dcterms:modified xsi:type="dcterms:W3CDTF">2026-06-22T16:30:35Z</dcterms:modified>
</cp:coreProperties>
</file>