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조성효\Desktop\01 시험장따라하기\"/>
    </mc:Choice>
  </mc:AlternateContent>
  <xr:revisionPtr revIDLastSave="0" documentId="13_ncr:1_{97229D93-31D8-43E9-92C1-F1F88997615C}" xr6:coauthVersionLast="47" xr6:coauthVersionMax="47" xr10:uidLastSave="{00000000-0000-0000-0000-000000000000}"/>
  <bookViews>
    <workbookView xWindow="-110" yWindow="-110" windowWidth="25820" windowHeight="15500" firstSheet="5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F4" i="4" l="1"/>
  <c r="F5" i="4"/>
  <c r="F6" i="4"/>
  <c r="F7" i="4"/>
  <c r="F8" i="4"/>
  <c r="F9" i="4"/>
  <c r="F10" i="4"/>
  <c r="F11" i="4"/>
  <c r="F12" i="4"/>
  <c r="F3" i="4"/>
  <c r="M32" i="4" l="1"/>
  <c r="F31" i="4"/>
  <c r="F32" i="4"/>
  <c r="F33" i="4"/>
  <c r="F34" i="4"/>
  <c r="F35" i="4"/>
  <c r="F36" i="4"/>
  <c r="F37" i="4"/>
  <c r="F38" i="4"/>
  <c r="F26" i="4"/>
  <c r="L4" i="4"/>
  <c r="L5" i="4"/>
  <c r="L6" i="4"/>
  <c r="L7" i="4"/>
  <c r="L8" i="4"/>
  <c r="L9" i="4"/>
  <c r="L10" i="4"/>
  <c r="L11" i="4"/>
  <c r="L12" i="4"/>
  <c r="L3" i="4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G7" i="5" s="1"/>
  <c r="F19" i="5"/>
  <c r="G19" i="5" s="1"/>
  <c r="G22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조성효</author>
  </authors>
  <commentList>
    <comment ref="H8" authorId="0" shapeId="0" xr:uid="{CC7B8E4D-F1DF-4A23-8C0A-855EF012157B}">
      <text>
        <r>
          <rPr>
            <b/>
            <sz val="9"/>
            <color indexed="81"/>
            <rFont val="돋움"/>
            <family val="3"/>
            <charset val="129"/>
          </rPr>
          <t>조성효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<sst xmlns="http://schemas.openxmlformats.org/spreadsheetml/2006/main" count="441" uniqueCount="305">
  <si>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</si>
  <si>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</si>
  <si>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</si>
  <si>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</si>
  <si>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</si>
  <si>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</si>
  <si>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</si>
  <si>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</si>
  <si>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</si>
  <si>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</si>
  <si>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</si>
  <si>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</si>
  <si>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</si>
  <si>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</si>
  <si>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</si>
  <si>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</si>
  <si>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</si>
  <si>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</si>
  <si>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</si>
  <si>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</si>
  <si>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</si>
  <si>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</si>
  <si>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</si>
  <si>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</si>
  <si>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</si>
  <si>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</si>
  <si>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</si>
  <si>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</si>
  <si>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</si>
  <si>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</si>
  <si>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</si>
  <si>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</si>
  <si>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</si>
  <si>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</si>
  <si>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</si>
  <si>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</si>
  <si>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</si>
  <si>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</si>
  <si>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</si>
  <si>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</si>
  <si>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</si>
  <si>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</si>
  <si>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</si>
  <si>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</si>
  <si>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</si>
  <si>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</si>
  <si>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</si>
  <si>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</si>
  <si>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</si>
  <si>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</si>
  <si>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</si>
  <si>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</si>
  <si>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</si>
  <si>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</si>
  <si>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</si>
  <si>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</si>
  <si>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</si>
  <si>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</si>
  <si>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</si>
  <si>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</si>
  <si>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</si>
  <si>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</si>
  <si>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</si>
  <si>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</si>
  <si>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</si>
  <si>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</si>
  <si>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</si>
  <si>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</si>
  <si>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</si>
  <si>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</si>
  <si>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</si>
  <si>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</si>
  <si>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</si>
  <si>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</si>
  <si>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</si>
  <si>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</si>
  <si>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</si>
  <si>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</si>
  <si>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</si>
  <si>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</si>
  <si>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</si>
  <si>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</si>
  <si>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</si>
  <si>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</si>
  <si>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</si>
  <si>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</si>
  <si>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</si>
  <si>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</si>
  <si>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</si>
  <si>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</si>
  <si>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</si>
  <si>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</si>
  <si>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</si>
  <si>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</si>
  <si>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</si>
  <si>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</si>
  <si>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</si>
  <si>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</si>
  <si>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</si>
  <si>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</si>
  <si>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</si>
  <si>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</si>
  <si>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</si>
  <si>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</si>
  <si>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</si>
  <si>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</si>
  <si>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</si>
  <si>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</si>
  <si>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</si>
  <si>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</si>
  <si>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</si>
  <si>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</si>
  <si>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</si>
  <si>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</si>
  <si>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</si>
  <si>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</si>
  <si>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</si>
  <si>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</si>
  <si>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</si>
  <si>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</si>
  <si>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</si>
  <si>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</si>
  <si>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</si>
  <si>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</si>
  <si>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</si>
  <si>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</si>
  <si>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</si>
  <si>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</si>
  <si>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</si>
  <si>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</si>
  <si>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</si>
  <si>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</si>
  <si>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</si>
  <si>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</si>
  <si>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</si>
  <si>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</si>
  <si>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</si>
  <si>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</si>
  <si>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</si>
  <si>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</si>
  <si>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</si>
  <si>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</si>
  <si>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</si>
  <si>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</si>
  <si>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</si>
  <si>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</si>
  <si>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</si>
  <si>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</si>
  <si>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</si>
  <si>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</si>
  <si>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</si>
  <si>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</si>
  <si>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</si>
  <si>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</si>
  <si>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</si>
  <si>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</si>
  <si>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</si>
  <si>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</si>
  <si>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</si>
  <si>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</si>
  <si>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</si>
  <si>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</si>
  <si>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</si>
  <si>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</si>
  <si>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</si>
  <si>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</si>
  <si>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</si>
  <si>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</si>
  <si>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</si>
  <si>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</si>
  <si>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</si>
  <si>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</si>
  <si>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</si>
  <si>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</si>
  <si>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</si>
  <si>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</si>
  <si>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</si>
  <si>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</si>
  <si>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</si>
  <si>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</si>
  <si>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</si>
  <si>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</si>
  <si>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</si>
  <si>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</si>
  <si>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</si>
  <si>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</si>
  <si>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</si>
  <si>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</si>
  <si>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</si>
  <si>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</si>
  <si>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</si>
  <si>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</si>
  <si>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</si>
  <si>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</si>
  <si>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</si>
  <si>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</si>
  <si>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</si>
  <si>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</si>
  <si>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</si>
  <si>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</si>
  <si>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</si>
  <si>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</si>
  <si>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</si>
  <si>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</si>
  <si>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</si>
  <si>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</si>
  <si>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</si>
  <si>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</si>
  <si>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</si>
  <si>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</si>
  <si>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</si>
  <si>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</si>
  <si>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</si>
  <si>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</si>
  <si>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</si>
  <si>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</si>
  <si>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</si>
  <si>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</si>
  <si>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</si>
  <si>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</si>
  <si>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</si>
  <si>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</si>
  <si>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</si>
  <si>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</si>
  <si>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</si>
  <si>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</si>
  <si>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</si>
  <si>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</si>
  <si>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</si>
  <si>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</si>
  <si>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</si>
  <si>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</si>
  <si>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</si>
  <si>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</si>
  <si>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</si>
  <si>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</si>
  <si>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</si>
  <si>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</si>
  <si>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</si>
  <si>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</si>
  <si>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</si>
  <si>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</si>
  <si>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</si>
  <si>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</si>
  <si>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</si>
  <si>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</si>
  <si>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</si>
  <si>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</si>
  <si>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</si>
  <si>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</si>
  <si>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</si>
  <si>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</si>
  <si>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</si>
  <si>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</si>
  <si>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</si>
  <si>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</si>
  <si>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</si>
  <si>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</si>
  <si>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</si>
  <si>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</si>
  <si>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</si>
  <si>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</si>
  <si>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</si>
  <si>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</si>
  <si>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</si>
  <si>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</si>
  <si>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</si>
  <si>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</si>
  <si>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</si>
  <si>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</si>
  <si>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</si>
  <si>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</si>
  <si>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</si>
  <si>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</si>
  <si>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</si>
  <si>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</si>
  <si>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</si>
  <si>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</si>
  <si>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</si>
  <si>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</si>
  <si>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</si>
  <si>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</si>
  <si>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</si>
  <si>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직위</t>
    <phoneticPr fontId="1" type="noConversion"/>
  </si>
  <si>
    <t>수령액</t>
    <phoneticPr fontId="1" type="noConversion"/>
  </si>
  <si>
    <t>대리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</si>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</sst>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#,##0&quot;만&quot;&quot;원&quot;"/>
    <numFmt numFmtId="177" formatCode="m&quot;월&quot;\ d&quot;일&quot;;@"/>
    <numFmt numFmtId="178" formatCode="#,##0_ "/>
    <numFmt numFmtId="179" formatCode="yyyy/mm/dd;@"/>
    <numFmt numFmtId="180" formatCode="#,##0&quot;만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180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80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0" fillId="0" borderId="8" xfId="0" applyNumberFormat="1" applyBorder="1">
      <alignment vertical="center"/>
    </xf>
    <xf numFmtId="180" fontId="0" fillId="0" borderId="1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9B-435C-A387-314E3D2D5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</xdr:row>
          <xdr:rowOff>31750</xdr:rowOff>
        </xdr:from>
        <xdr:to>
          <xdr:col>9</xdr:col>
          <xdr:colOff>558800</xdr:colOff>
          <xdr:row>3</xdr:row>
          <xdr:rowOff>127000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190500</xdr:colOff>
      <xdr:row>5</xdr:row>
      <xdr:rowOff>82550</xdr:rowOff>
    </xdr:from>
    <xdr:to>
      <xdr:col>9</xdr:col>
      <xdr:colOff>539750</xdr:colOff>
      <xdr:row>6</xdr:row>
      <xdr:rowOff>184150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E6C14F8-1135-E34C-F8CB-64CA69B8795C}"/>
            </a:ext>
          </a:extLst>
        </xdr:cNvPr>
        <xdr:cNvSpPr/>
      </xdr:nvSpPr>
      <xdr:spPr>
        <a:xfrm>
          <a:off x="5473700" y="1212850"/>
          <a:ext cx="1009650" cy="3175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조성효" refreshedDate="45897.638595254626" createdVersion="8" refreshedVersion="8" minRefreshableVersion="3" recordCount="10" xr:uid="{4ED3C8DD-33E2-4E2E-B9C9-A097B0FC893B}">
  <cacheSource type="worksheet">
    <worksheetSource ref="A3:H13" sheet="분석작업-2"/>
  </cacheSource>
  <cacheFields count="10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9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일(가입일)" numFmtId="0" databaseField="0">
      <fieldGroup base="1">
        <rangePr groupBy="days" startDate="2024-02-07T00:00:00" endDate="2024-03-24T00:00:00"/>
        <groupItems count="368">
          <s v="&lt;02-07-24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03-24-24"/>
        </groupItems>
      </fieldGroup>
    </cacheField>
    <cacheField name="개월(가입일)" numFmtId="0" databaseField="0">
      <fieldGroup base="1">
        <rangePr groupBy="months" startDate="2024-02-07T00:00:00" endDate="2024-03-24T00:00:00"/>
        <groupItems count="14">
          <s v="&lt;02-07-24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03-24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16BAE6-00D2-4197-9F42-D5D5E26EDCFC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U25" firstHeaderRow="1" firstDataRow="3" firstDataCol="1" rowPageCount="1" colPageCount="1"/>
  <pivotFields count="10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2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2"/>
  <sheetViews>
    <sheetView workbookViewId="0">
      <selection activeCell="G11" sqref="G11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256</v>
      </c>
      <c r="B3" s="1" t="s">
        <v>264</v>
      </c>
      <c r="C3" s="1" t="s">
        <v>265</v>
      </c>
      <c r="D3" s="1" t="s">
        <v>273</v>
      </c>
      <c r="E3" s="1" t="s">
        <v>281</v>
      </c>
      <c r="F3" s="1" t="s">
        <v>282</v>
      </c>
    </row>
    <row r="4" spans="1:6" x14ac:dyDescent="0.45">
      <c r="A4" s="1" t="s">
        <v>257</v>
      </c>
      <c r="B4" s="12">
        <v>45577</v>
      </c>
      <c r="C4" s="1" t="s">
        <v>266</v>
      </c>
      <c r="D4" s="1" t="s">
        <v>274</v>
      </c>
      <c r="E4" s="2">
        <v>148000</v>
      </c>
      <c r="F4" s="1">
        <v>250</v>
      </c>
    </row>
    <row r="5" spans="1:6" x14ac:dyDescent="0.45">
      <c r="A5" s="1" t="s">
        <v>258</v>
      </c>
      <c r="B5" s="12">
        <v>45577</v>
      </c>
      <c r="C5" s="1" t="s">
        <v>267</v>
      </c>
      <c r="D5" s="1" t="s">
        <v>275</v>
      </c>
      <c r="E5" s="2">
        <v>110000</v>
      </c>
      <c r="F5" s="1">
        <v>300</v>
      </c>
    </row>
    <row r="6" spans="1:6" x14ac:dyDescent="0.45">
      <c r="A6" s="1" t="s">
        <v>259</v>
      </c>
      <c r="B6" s="12">
        <v>45578</v>
      </c>
      <c r="C6" s="1" t="s">
        <v>268</v>
      </c>
      <c r="D6" s="1" t="s">
        <v>276</v>
      </c>
      <c r="E6" s="2">
        <v>250000</v>
      </c>
      <c r="F6" s="1">
        <v>200</v>
      </c>
    </row>
    <row r="7" spans="1:6" x14ac:dyDescent="0.45">
      <c r="A7" s="1" t="s">
        <v>260</v>
      </c>
      <c r="B7" s="12">
        <v>45578</v>
      </c>
      <c r="C7" s="1" t="s">
        <v>269</v>
      </c>
      <c r="D7" s="1" t="s">
        <v>277</v>
      </c>
      <c r="E7" s="2">
        <v>80000</v>
      </c>
      <c r="F7" s="1">
        <v>500</v>
      </c>
    </row>
    <row r="8" spans="1:6" x14ac:dyDescent="0.45">
      <c r="A8" s="1" t="s">
        <v>261</v>
      </c>
      <c r="B8" s="12">
        <v>45579</v>
      </c>
      <c r="C8" s="1" t="s">
        <v>270</v>
      </c>
      <c r="D8" s="1" t="s">
        <v>278</v>
      </c>
      <c r="E8" s="2">
        <v>270000</v>
      </c>
      <c r="F8" s="1">
        <v>100</v>
      </c>
    </row>
    <row r="9" spans="1:6" x14ac:dyDescent="0.45">
      <c r="A9" s="1" t="s">
        <v>262</v>
      </c>
      <c r="B9" s="12">
        <v>45580</v>
      </c>
      <c r="C9" s="1" t="s">
        <v>271</v>
      </c>
      <c r="D9" s="1" t="s">
        <v>279</v>
      </c>
      <c r="E9" s="2">
        <v>160000</v>
      </c>
      <c r="F9" s="1">
        <v>260</v>
      </c>
    </row>
    <row r="10" spans="1:6" x14ac:dyDescent="0.45">
      <c r="A10" s="1" t="s">
        <v>263</v>
      </c>
      <c r="B10" s="12">
        <v>45580</v>
      </c>
      <c r="C10" s="1" t="s">
        <v>272</v>
      </c>
      <c r="D10" s="1" t="s">
        <v>280</v>
      </c>
      <c r="E10" s="2">
        <v>35000</v>
      </c>
      <c r="F10" s="1">
        <v>600</v>
      </c>
    </row>
    <row r="11" spans="1:6" x14ac:dyDescent="0.45">
      <c r="B11" s="12"/>
    </row>
    <row r="12" spans="1:6" x14ac:dyDescent="0.45">
      <c r="B12" s="1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I14" sqref="I14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33203125" bestFit="1" customWidth="1"/>
    <col min="7" max="8" width="10.25" bestFit="1" customWidth="1"/>
  </cols>
  <sheetData>
    <row r="1" spans="1:8" ht="21" x14ac:dyDescent="0.45">
      <c r="A1" s="31" t="s">
        <v>120</v>
      </c>
      <c r="B1" s="31"/>
      <c r="C1" s="31"/>
      <c r="D1" s="31"/>
      <c r="E1" s="31"/>
      <c r="F1" s="31"/>
      <c r="G1" s="31"/>
      <c r="H1" s="31"/>
    </row>
    <row r="2" spans="1:8" ht="17.5" thickBot="1" x14ac:dyDescent="0.5"/>
    <row r="3" spans="1:8" x14ac:dyDescent="0.45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5">
      <c r="A4" s="26" t="s">
        <v>128</v>
      </c>
      <c r="B4" s="13">
        <v>160</v>
      </c>
      <c r="C4" s="6">
        <v>16</v>
      </c>
      <c r="D4" s="6">
        <v>200</v>
      </c>
      <c r="E4" s="6">
        <v>186</v>
      </c>
      <c r="F4" s="13">
        <v>29760</v>
      </c>
      <c r="G4" s="13">
        <v>3274</v>
      </c>
      <c r="H4" s="29">
        <v>26486</v>
      </c>
    </row>
    <row r="5" spans="1:8" x14ac:dyDescent="0.45">
      <c r="A5" s="27" t="s">
        <v>129</v>
      </c>
      <c r="B5" s="13">
        <v>300</v>
      </c>
      <c r="C5" s="6">
        <v>9</v>
      </c>
      <c r="D5" s="6">
        <v>250</v>
      </c>
      <c r="E5" s="6">
        <v>204</v>
      </c>
      <c r="F5" s="13">
        <v>61200</v>
      </c>
      <c r="G5" s="13">
        <v>6732</v>
      </c>
      <c r="H5" s="29">
        <v>54468</v>
      </c>
    </row>
    <row r="6" spans="1:8" x14ac:dyDescent="0.45">
      <c r="A6" s="27" t="s">
        <v>130</v>
      </c>
      <c r="B6" s="13">
        <v>30</v>
      </c>
      <c r="C6" s="6">
        <v>15</v>
      </c>
      <c r="D6" s="6">
        <v>300</v>
      </c>
      <c r="E6" s="6">
        <v>292</v>
      </c>
      <c r="F6" s="13">
        <v>8760</v>
      </c>
      <c r="G6" s="13">
        <v>964</v>
      </c>
      <c r="H6" s="29">
        <v>7796</v>
      </c>
    </row>
    <row r="7" spans="1:8" x14ac:dyDescent="0.45">
      <c r="A7" s="27" t="s">
        <v>131</v>
      </c>
      <c r="B7" s="13">
        <v>25</v>
      </c>
      <c r="C7" s="6">
        <v>11</v>
      </c>
      <c r="D7" s="6">
        <v>300</v>
      </c>
      <c r="E7" s="6">
        <v>211</v>
      </c>
      <c r="F7" s="13">
        <v>5275</v>
      </c>
      <c r="G7" s="13">
        <v>580</v>
      </c>
      <c r="H7" s="29">
        <v>4695</v>
      </c>
    </row>
    <row r="8" spans="1:8" x14ac:dyDescent="0.45">
      <c r="A8" s="27" t="s">
        <v>132</v>
      </c>
      <c r="B8" s="13">
        <v>400</v>
      </c>
      <c r="C8" s="6">
        <v>9</v>
      </c>
      <c r="D8" s="6">
        <v>250</v>
      </c>
      <c r="E8" s="6">
        <v>253</v>
      </c>
      <c r="F8" s="13">
        <v>101200</v>
      </c>
      <c r="G8" s="13">
        <v>11132</v>
      </c>
      <c r="H8" s="29">
        <v>90068</v>
      </c>
    </row>
    <row r="9" spans="1:8" x14ac:dyDescent="0.45">
      <c r="A9" s="27" t="s">
        <v>133</v>
      </c>
      <c r="B9" s="13">
        <v>100</v>
      </c>
      <c r="C9" s="6">
        <v>20</v>
      </c>
      <c r="D9" s="6">
        <v>150</v>
      </c>
      <c r="E9" s="6">
        <v>135</v>
      </c>
      <c r="F9" s="13">
        <v>13500</v>
      </c>
      <c r="G9" s="13">
        <v>1485</v>
      </c>
      <c r="H9" s="29">
        <v>12015</v>
      </c>
    </row>
    <row r="10" spans="1:8" x14ac:dyDescent="0.45">
      <c r="A10" s="27" t="s">
        <v>134</v>
      </c>
      <c r="B10" s="13">
        <v>80</v>
      </c>
      <c r="C10" s="6">
        <v>21</v>
      </c>
      <c r="D10" s="6">
        <v>300</v>
      </c>
      <c r="E10" s="6">
        <v>288</v>
      </c>
      <c r="F10" s="13">
        <v>23040</v>
      </c>
      <c r="G10" s="13">
        <v>2534</v>
      </c>
      <c r="H10" s="29">
        <v>20506</v>
      </c>
    </row>
    <row r="11" spans="1:8" x14ac:dyDescent="0.45">
      <c r="A11" s="27" t="s">
        <v>135</v>
      </c>
      <c r="B11" s="13">
        <v>75</v>
      </c>
      <c r="C11" s="6">
        <v>11</v>
      </c>
      <c r="D11" s="6">
        <v>150</v>
      </c>
      <c r="E11" s="6">
        <v>120</v>
      </c>
      <c r="F11" s="13">
        <v>9000</v>
      </c>
      <c r="G11" s="13">
        <v>990</v>
      </c>
      <c r="H11" s="29">
        <v>8010</v>
      </c>
    </row>
    <row r="12" spans="1:8" x14ac:dyDescent="0.45">
      <c r="A12" s="27" t="s">
        <v>136</v>
      </c>
      <c r="B12" s="13">
        <v>60</v>
      </c>
      <c r="C12" s="6">
        <v>20</v>
      </c>
      <c r="D12" s="6">
        <v>150</v>
      </c>
      <c r="E12" s="6">
        <v>162</v>
      </c>
      <c r="F12" s="13">
        <v>9720</v>
      </c>
      <c r="G12" s="13">
        <v>1069</v>
      </c>
      <c r="H12" s="29">
        <v>8651</v>
      </c>
    </row>
    <row r="13" spans="1:8" x14ac:dyDescent="0.45">
      <c r="A13" s="27" t="s">
        <v>137</v>
      </c>
      <c r="B13" s="13">
        <v>200</v>
      </c>
      <c r="C13" s="6">
        <v>19</v>
      </c>
      <c r="D13" s="6">
        <v>200</v>
      </c>
      <c r="E13" s="6">
        <v>201</v>
      </c>
      <c r="F13" s="13">
        <v>40200</v>
      </c>
      <c r="G13" s="13">
        <v>4422</v>
      </c>
      <c r="H13" s="29">
        <v>35778</v>
      </c>
    </row>
    <row r="14" spans="1:8" x14ac:dyDescent="0.45">
      <c r="A14" s="27" t="s">
        <v>138</v>
      </c>
      <c r="B14" s="13">
        <v>120</v>
      </c>
      <c r="C14" s="6">
        <v>17</v>
      </c>
      <c r="D14" s="6">
        <v>150</v>
      </c>
      <c r="E14" s="6">
        <v>138</v>
      </c>
      <c r="F14" s="13">
        <v>16560</v>
      </c>
      <c r="G14" s="13">
        <v>1822</v>
      </c>
      <c r="H14" s="29">
        <v>14738</v>
      </c>
    </row>
    <row r="15" spans="1:8" ht="17.5" thickBot="1" x14ac:dyDescent="0.5">
      <c r="A15" s="28" t="s">
        <v>139</v>
      </c>
      <c r="B15" s="17">
        <v>320</v>
      </c>
      <c r="C15" s="18">
        <v>8</v>
      </c>
      <c r="D15" s="18">
        <v>200</v>
      </c>
      <c r="E15" s="18">
        <v>199</v>
      </c>
      <c r="F15" s="17">
        <v>63680</v>
      </c>
      <c r="G15" s="17">
        <v>7005</v>
      </c>
      <c r="H15" s="30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28"/>
  <sheetViews>
    <sheetView workbookViewId="0">
      <selection activeCell="I23" sqref="I23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32" t="s">
        <v>140</v>
      </c>
      <c r="B1" s="32"/>
      <c r="C1" s="32"/>
      <c r="D1" s="32"/>
      <c r="E1" s="32"/>
      <c r="F1" s="32"/>
      <c r="G1" s="32"/>
    </row>
    <row r="3" spans="1:7" x14ac:dyDescent="0.45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126</v>
      </c>
      <c r="G3" s="6" t="s">
        <v>146</v>
      </c>
    </row>
    <row r="4" spans="1:7" x14ac:dyDescent="0.45">
      <c r="A4" s="6" t="s">
        <v>147</v>
      </c>
      <c r="B4" s="6" t="s">
        <v>148</v>
      </c>
      <c r="C4" s="6" t="s">
        <v>149</v>
      </c>
      <c r="D4" s="9">
        <v>3000000</v>
      </c>
      <c r="E4" s="9">
        <v>1000000</v>
      </c>
      <c r="F4" s="9">
        <f t="shared" ref="F4:F19" si="0">D4*9%</f>
        <v>270000</v>
      </c>
      <c r="G4" s="9">
        <f t="shared" ref="G4:G19" si="1">D4+E4-F4</f>
        <v>3730000</v>
      </c>
    </row>
    <row r="5" spans="1:7" x14ac:dyDescent="0.45">
      <c r="A5" s="6" t="s">
        <v>147</v>
      </c>
      <c r="B5" s="6" t="s">
        <v>150</v>
      </c>
      <c r="C5" s="6" t="s">
        <v>151</v>
      </c>
      <c r="D5" s="9">
        <v>2500000</v>
      </c>
      <c r="E5" s="9">
        <v>800000</v>
      </c>
      <c r="F5" s="9">
        <f t="shared" si="0"/>
        <v>225000</v>
      </c>
      <c r="G5" s="9">
        <f t="shared" si="1"/>
        <v>3075000</v>
      </c>
    </row>
    <row r="6" spans="1:7" x14ac:dyDescent="0.45">
      <c r="A6" s="6" t="s">
        <v>147</v>
      </c>
      <c r="B6" s="6" t="s">
        <v>152</v>
      </c>
      <c r="C6" s="6" t="s">
        <v>153</v>
      </c>
      <c r="D6" s="9">
        <v>2000000</v>
      </c>
      <c r="E6" s="9">
        <v>600000</v>
      </c>
      <c r="F6" s="9">
        <f t="shared" si="0"/>
        <v>180000</v>
      </c>
      <c r="G6" s="9">
        <f t="shared" si="1"/>
        <v>2420000</v>
      </c>
    </row>
    <row r="7" spans="1:7" x14ac:dyDescent="0.45">
      <c r="A7" s="6" t="s">
        <v>147</v>
      </c>
      <c r="B7" s="6" t="s">
        <v>154</v>
      </c>
      <c r="C7" s="6" t="s">
        <v>155</v>
      </c>
      <c r="D7" s="9">
        <v>1500000</v>
      </c>
      <c r="E7" s="9">
        <v>500000</v>
      </c>
      <c r="F7" s="9">
        <f t="shared" si="0"/>
        <v>135000</v>
      </c>
      <c r="G7" s="9">
        <f t="shared" si="1"/>
        <v>1865000</v>
      </c>
    </row>
    <row r="8" spans="1:7" x14ac:dyDescent="0.45">
      <c r="A8" s="6" t="s">
        <v>156</v>
      </c>
      <c r="B8" s="6" t="s">
        <v>157</v>
      </c>
      <c r="C8" s="6" t="s">
        <v>149</v>
      </c>
      <c r="D8" s="9">
        <v>3200000</v>
      </c>
      <c r="E8" s="9">
        <v>1100000</v>
      </c>
      <c r="F8" s="9">
        <f t="shared" si="0"/>
        <v>288000</v>
      </c>
      <c r="G8" s="9">
        <f t="shared" si="1"/>
        <v>4012000</v>
      </c>
    </row>
    <row r="9" spans="1:7" x14ac:dyDescent="0.45">
      <c r="A9" s="6" t="s">
        <v>156</v>
      </c>
      <c r="B9" s="6" t="s">
        <v>158</v>
      </c>
      <c r="C9" s="6" t="s">
        <v>151</v>
      </c>
      <c r="D9" s="9">
        <v>2700000</v>
      </c>
      <c r="E9" s="9">
        <v>900000</v>
      </c>
      <c r="F9" s="9">
        <f t="shared" si="0"/>
        <v>243000</v>
      </c>
      <c r="G9" s="9">
        <f t="shared" si="1"/>
        <v>3357000</v>
      </c>
    </row>
    <row r="10" spans="1:7" x14ac:dyDescent="0.45">
      <c r="A10" s="6" t="s">
        <v>156</v>
      </c>
      <c r="B10" s="6" t="s">
        <v>159</v>
      </c>
      <c r="C10" s="6" t="s">
        <v>153</v>
      </c>
      <c r="D10" s="9">
        <v>2300000</v>
      </c>
      <c r="E10" s="9">
        <v>700000</v>
      </c>
      <c r="F10" s="9">
        <f t="shared" si="0"/>
        <v>207000</v>
      </c>
      <c r="G10" s="9">
        <f t="shared" si="1"/>
        <v>2793000</v>
      </c>
    </row>
    <row r="11" spans="1:7" x14ac:dyDescent="0.45">
      <c r="A11" s="6" t="s">
        <v>156</v>
      </c>
      <c r="B11" s="6" t="s">
        <v>160</v>
      </c>
      <c r="C11" s="6" t="s">
        <v>155</v>
      </c>
      <c r="D11" s="9">
        <v>1700000</v>
      </c>
      <c r="E11" s="9">
        <v>520000</v>
      </c>
      <c r="F11" s="9">
        <f t="shared" si="0"/>
        <v>153000</v>
      </c>
      <c r="G11" s="9">
        <f t="shared" si="1"/>
        <v>2067000</v>
      </c>
    </row>
    <row r="12" spans="1:7" x14ac:dyDescent="0.45">
      <c r="A12" s="6" t="s">
        <v>161</v>
      </c>
      <c r="B12" s="6" t="s">
        <v>162</v>
      </c>
      <c r="C12" s="6" t="s">
        <v>149</v>
      </c>
      <c r="D12" s="9">
        <v>3100000</v>
      </c>
      <c r="E12" s="9">
        <v>1050000</v>
      </c>
      <c r="F12" s="9">
        <f t="shared" si="0"/>
        <v>279000</v>
      </c>
      <c r="G12" s="9">
        <f t="shared" si="1"/>
        <v>3871000</v>
      </c>
    </row>
    <row r="13" spans="1:7" x14ac:dyDescent="0.45">
      <c r="A13" s="6" t="s">
        <v>161</v>
      </c>
      <c r="B13" s="6" t="s">
        <v>163</v>
      </c>
      <c r="C13" s="6" t="s">
        <v>151</v>
      </c>
      <c r="D13" s="9">
        <v>2600000</v>
      </c>
      <c r="E13" s="9">
        <v>850000</v>
      </c>
      <c r="F13" s="9">
        <f t="shared" si="0"/>
        <v>234000</v>
      </c>
      <c r="G13" s="9">
        <f t="shared" si="1"/>
        <v>3216000</v>
      </c>
    </row>
    <row r="14" spans="1:7" x14ac:dyDescent="0.45">
      <c r="A14" s="6" t="s">
        <v>161</v>
      </c>
      <c r="B14" s="6" t="s">
        <v>164</v>
      </c>
      <c r="C14" s="6" t="s">
        <v>155</v>
      </c>
      <c r="D14" s="9">
        <v>1600000</v>
      </c>
      <c r="E14" s="9">
        <v>500000</v>
      </c>
      <c r="F14" s="9">
        <f t="shared" si="0"/>
        <v>144000</v>
      </c>
      <c r="G14" s="9">
        <f t="shared" si="1"/>
        <v>1956000</v>
      </c>
    </row>
    <row r="15" spans="1:7" x14ac:dyDescent="0.45">
      <c r="A15" s="6" t="s">
        <v>161</v>
      </c>
      <c r="B15" s="6" t="s">
        <v>165</v>
      </c>
      <c r="C15" s="6" t="s">
        <v>155</v>
      </c>
      <c r="D15" s="9">
        <v>1650000</v>
      </c>
      <c r="E15" s="9">
        <v>520000</v>
      </c>
      <c r="F15" s="9">
        <f t="shared" si="0"/>
        <v>148500</v>
      </c>
      <c r="G15" s="9">
        <f t="shared" si="1"/>
        <v>2021500</v>
      </c>
    </row>
    <row r="16" spans="1:7" x14ac:dyDescent="0.45">
      <c r="A16" s="6" t="s">
        <v>166</v>
      </c>
      <c r="B16" s="6" t="s">
        <v>167</v>
      </c>
      <c r="C16" s="6" t="s">
        <v>149</v>
      </c>
      <c r="D16" s="9">
        <v>3000000</v>
      </c>
      <c r="E16" s="9">
        <v>1000000</v>
      </c>
      <c r="F16" s="9">
        <f t="shared" si="0"/>
        <v>270000</v>
      </c>
      <c r="G16" s="9">
        <f t="shared" si="1"/>
        <v>3730000</v>
      </c>
    </row>
    <row r="17" spans="1:7" x14ac:dyDescent="0.45">
      <c r="A17" s="6" t="s">
        <v>166</v>
      </c>
      <c r="B17" s="6" t="s">
        <v>168</v>
      </c>
      <c r="C17" s="6" t="s">
        <v>153</v>
      </c>
      <c r="D17" s="9">
        <v>2150000</v>
      </c>
      <c r="E17" s="9">
        <v>630000</v>
      </c>
      <c r="F17" s="9">
        <f t="shared" si="0"/>
        <v>193500</v>
      </c>
      <c r="G17" s="9">
        <f t="shared" si="1"/>
        <v>2586500</v>
      </c>
    </row>
    <row r="18" spans="1:7" x14ac:dyDescent="0.45">
      <c r="A18" s="6" t="s">
        <v>166</v>
      </c>
      <c r="B18" s="6" t="s">
        <v>169</v>
      </c>
      <c r="C18" s="6" t="s">
        <v>153</v>
      </c>
      <c r="D18" s="9">
        <v>2250000</v>
      </c>
      <c r="E18" s="9">
        <v>660000</v>
      </c>
      <c r="F18" s="9">
        <f t="shared" si="0"/>
        <v>202500</v>
      </c>
      <c r="G18" s="9">
        <f t="shared" si="1"/>
        <v>2707500</v>
      </c>
    </row>
    <row r="19" spans="1:7" x14ac:dyDescent="0.45">
      <c r="A19" s="6" t="s">
        <v>166</v>
      </c>
      <c r="B19" s="6" t="s">
        <v>170</v>
      </c>
      <c r="C19" s="6" t="s">
        <v>155</v>
      </c>
      <c r="D19" s="9">
        <v>1500000</v>
      </c>
      <c r="E19" s="9">
        <v>500000</v>
      </c>
      <c r="F19" s="9">
        <f t="shared" si="0"/>
        <v>135000</v>
      </c>
      <c r="G19" s="9">
        <f t="shared" si="1"/>
        <v>1865000</v>
      </c>
    </row>
    <row r="22" spans="1:7" x14ac:dyDescent="0.45">
      <c r="A22" s="1" t="s">
        <v>283</v>
      </c>
      <c r="B22" s="1" t="s">
        <v>284</v>
      </c>
    </row>
    <row r="23" spans="1:7" x14ac:dyDescent="0.45">
      <c r="A23" s="1" t="s">
        <v>285</v>
      </c>
      <c r="B23" s="1" t="s">
        <v>286</v>
      </c>
    </row>
    <row r="26" spans="1:7" x14ac:dyDescent="0.45">
      <c r="A26" s="6" t="s">
        <v>141</v>
      </c>
      <c r="B26" s="6" t="s">
        <v>142</v>
      </c>
      <c r="C26" s="6" t="s">
        <v>143</v>
      </c>
      <c r="D26" s="6" t="s">
        <v>144</v>
      </c>
      <c r="E26" s="6" t="s">
        <v>145</v>
      </c>
      <c r="F26" s="6" t="s">
        <v>126</v>
      </c>
      <c r="G26" s="6" t="s">
        <v>146</v>
      </c>
    </row>
    <row r="27" spans="1:7" x14ac:dyDescent="0.45">
      <c r="A27" s="6" t="s">
        <v>156</v>
      </c>
      <c r="B27" s="6" t="s">
        <v>159</v>
      </c>
      <c r="C27" s="6" t="s">
        <v>153</v>
      </c>
      <c r="D27" s="9">
        <v>2300000</v>
      </c>
      <c r="E27" s="9">
        <v>700000</v>
      </c>
      <c r="F27" s="9">
        <v>207000</v>
      </c>
      <c r="G27" s="9">
        <v>2793000</v>
      </c>
    </row>
    <row r="28" spans="1:7" x14ac:dyDescent="0.45">
      <c r="A28" s="6" t="s">
        <v>166</v>
      </c>
      <c r="B28" s="6" t="s">
        <v>169</v>
      </c>
      <c r="C28" s="6" t="s">
        <v>153</v>
      </c>
      <c r="D28" s="9">
        <v>2250000</v>
      </c>
      <c r="E28" s="9">
        <v>660000</v>
      </c>
      <c r="F28" s="9">
        <v>202500</v>
      </c>
      <c r="G28" s="9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M38"/>
  <sheetViews>
    <sheetView workbookViewId="0">
      <selection activeCell="F3" sqref="F3:F12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3" t="s">
        <v>6</v>
      </c>
      <c r="B1" s="5" t="s">
        <v>7</v>
      </c>
      <c r="H1" s="4" t="s">
        <v>8</v>
      </c>
      <c r="I1" s="5" t="s">
        <v>9</v>
      </c>
    </row>
    <row r="2" spans="1:12" x14ac:dyDescent="0.45">
      <c r="A2" s="6" t="s">
        <v>10</v>
      </c>
      <c r="B2" s="6" t="s">
        <v>1</v>
      </c>
      <c r="C2" s="6" t="s">
        <v>11</v>
      </c>
      <c r="D2" s="6" t="s">
        <v>12</v>
      </c>
      <c r="E2" s="6" t="s">
        <v>13</v>
      </c>
      <c r="F2" s="7" t="s">
        <v>14</v>
      </c>
      <c r="H2" s="6" t="s">
        <v>1</v>
      </c>
      <c r="I2" s="6" t="s">
        <v>15</v>
      </c>
      <c r="J2" s="6" t="s">
        <v>16</v>
      </c>
      <c r="K2" s="6" t="s">
        <v>17</v>
      </c>
      <c r="L2" s="7" t="s">
        <v>18</v>
      </c>
    </row>
    <row r="3" spans="1:12" x14ac:dyDescent="0.45">
      <c r="A3" s="6">
        <v>1</v>
      </c>
      <c r="B3" s="6" t="s">
        <v>19</v>
      </c>
      <c r="C3" s="6">
        <v>78</v>
      </c>
      <c r="D3" s="6">
        <v>82</v>
      </c>
      <c r="E3" s="6">
        <f>SUM(C3:D3)</f>
        <v>160</v>
      </c>
      <c r="F3" s="6" t="str">
        <f>IF(_xlfn.RANK.EQ(E3,$E$3:$E$12)=1,"금상",IF(_xlfn.RANK.EQ(E3,$E$3:$E$12)=2,"은상", IF(_xlfn.RANK.EQ(E3,$E$3:$E$12)=3,"동상","")))</f>
        <v/>
      </c>
      <c r="H3" s="6" t="s">
        <v>20</v>
      </c>
      <c r="I3" s="6" t="s">
        <v>21</v>
      </c>
      <c r="J3" s="8">
        <v>600</v>
      </c>
      <c r="K3" s="6" t="s">
        <v>22</v>
      </c>
      <c r="L3" s="6" t="str">
        <f>HLOOKUP(LEFT(I3,1),$H$15:$L$16,2,FALSE)</f>
        <v>오피스텔</v>
      </c>
    </row>
    <row r="4" spans="1:12" x14ac:dyDescent="0.45">
      <c r="A4" s="6">
        <v>2</v>
      </c>
      <c r="B4" s="6" t="s">
        <v>24</v>
      </c>
      <c r="C4" s="6">
        <v>80</v>
      </c>
      <c r="D4" s="6">
        <v>83</v>
      </c>
      <c r="E4" s="6">
        <f t="shared" ref="E4:E12" si="0">SUM(C4:D4)</f>
        <v>163</v>
      </c>
      <c r="F4" s="6" t="str">
        <f t="shared" ref="F4:F12" si="1">IF(_xlfn.RANK.EQ(E4,$E$3:$E$12)=1,"금상",IF(_xlfn.RANK.EQ(E4,$E$3:$E$12)=2,"은상", IF(_xlfn.RANK.EQ(E4,$E$3:$E$12)=3,"동상","")))</f>
        <v/>
      </c>
      <c r="H4" s="6" t="s">
        <v>20</v>
      </c>
      <c r="I4" s="6" t="s">
        <v>25</v>
      </c>
      <c r="J4" s="8">
        <v>800</v>
      </c>
      <c r="K4" s="6" t="s">
        <v>26</v>
      </c>
      <c r="L4" s="6" t="str">
        <f t="shared" ref="L4:L12" si="2">HLOOKUP(LEFT(I4,1),$H$15:$L$16,2,FALSE)</f>
        <v>빌라</v>
      </c>
    </row>
    <row r="5" spans="1:12" x14ac:dyDescent="0.45">
      <c r="A5" s="6">
        <v>3</v>
      </c>
      <c r="B5" s="6" t="s">
        <v>28</v>
      </c>
      <c r="C5" s="6">
        <v>79</v>
      </c>
      <c r="D5" s="6">
        <v>81</v>
      </c>
      <c r="E5" s="6">
        <f t="shared" si="0"/>
        <v>160</v>
      </c>
      <c r="F5" s="6" t="str">
        <f t="shared" si="1"/>
        <v/>
      </c>
      <c r="H5" s="6" t="s">
        <v>29</v>
      </c>
      <c r="I5" s="6" t="s">
        <v>30</v>
      </c>
      <c r="J5" s="8">
        <v>1000</v>
      </c>
      <c r="K5" s="6" t="s">
        <v>31</v>
      </c>
      <c r="L5" s="6" t="str">
        <f t="shared" si="2"/>
        <v>아파트</v>
      </c>
    </row>
    <row r="6" spans="1:12" x14ac:dyDescent="0.45">
      <c r="A6" s="6">
        <v>4</v>
      </c>
      <c r="B6" s="6" t="s">
        <v>33</v>
      </c>
      <c r="C6" s="6">
        <v>91</v>
      </c>
      <c r="D6" s="6">
        <v>93</v>
      </c>
      <c r="E6" s="6">
        <f t="shared" si="0"/>
        <v>184</v>
      </c>
      <c r="F6" s="6" t="str">
        <f t="shared" si="1"/>
        <v>금상</v>
      </c>
      <c r="H6" s="6" t="s">
        <v>29</v>
      </c>
      <c r="I6" s="6" t="s">
        <v>34</v>
      </c>
      <c r="J6" s="8">
        <v>1200</v>
      </c>
      <c r="K6" s="6" t="s">
        <v>35</v>
      </c>
      <c r="L6" s="6" t="str">
        <f t="shared" si="2"/>
        <v>단독주택</v>
      </c>
    </row>
    <row r="7" spans="1:12" x14ac:dyDescent="0.45">
      <c r="A7" s="6">
        <v>5</v>
      </c>
      <c r="B7" s="6" t="s">
        <v>37</v>
      </c>
      <c r="C7" s="6">
        <v>92</v>
      </c>
      <c r="D7" s="6">
        <v>90</v>
      </c>
      <c r="E7" s="6">
        <f t="shared" si="0"/>
        <v>182</v>
      </c>
      <c r="F7" s="6" t="str">
        <f t="shared" si="1"/>
        <v>은상</v>
      </c>
      <c r="H7" s="6" t="s">
        <v>38</v>
      </c>
      <c r="I7" s="6" t="s">
        <v>21</v>
      </c>
      <c r="J7" s="8">
        <v>500</v>
      </c>
      <c r="K7" s="6" t="s">
        <v>22</v>
      </c>
      <c r="L7" s="6" t="str">
        <f t="shared" si="2"/>
        <v>오피스텔</v>
      </c>
    </row>
    <row r="8" spans="1:12" x14ac:dyDescent="0.45">
      <c r="A8" s="6">
        <v>6</v>
      </c>
      <c r="B8" s="6" t="s">
        <v>39</v>
      </c>
      <c r="C8" s="6">
        <v>84</v>
      </c>
      <c r="D8" s="6">
        <v>86</v>
      </c>
      <c r="E8" s="6">
        <f t="shared" si="0"/>
        <v>170</v>
      </c>
      <c r="F8" s="6" t="str">
        <f t="shared" si="1"/>
        <v/>
      </c>
      <c r="H8" s="6" t="s">
        <v>38</v>
      </c>
      <c r="I8" s="6" t="s">
        <v>30</v>
      </c>
      <c r="J8" s="8">
        <v>1100</v>
      </c>
      <c r="K8" s="6" t="s">
        <v>31</v>
      </c>
      <c r="L8" s="6" t="str">
        <f t="shared" si="2"/>
        <v>아파트</v>
      </c>
    </row>
    <row r="9" spans="1:12" x14ac:dyDescent="0.45">
      <c r="A9" s="6">
        <v>7</v>
      </c>
      <c r="B9" s="6" t="s">
        <v>40</v>
      </c>
      <c r="C9" s="6">
        <v>90</v>
      </c>
      <c r="D9" s="6">
        <v>87</v>
      </c>
      <c r="E9" s="6">
        <f t="shared" si="0"/>
        <v>177</v>
      </c>
      <c r="F9" s="6" t="str">
        <f t="shared" si="1"/>
        <v>동상</v>
      </c>
      <c r="H9" s="6" t="s">
        <v>41</v>
      </c>
      <c r="I9" s="6" t="s">
        <v>25</v>
      </c>
      <c r="J9" s="8">
        <v>750</v>
      </c>
      <c r="K9" s="6" t="s">
        <v>26</v>
      </c>
      <c r="L9" s="6" t="str">
        <f t="shared" si="2"/>
        <v>빌라</v>
      </c>
    </row>
    <row r="10" spans="1:12" x14ac:dyDescent="0.45">
      <c r="A10" s="6">
        <v>8</v>
      </c>
      <c r="B10" s="6" t="s">
        <v>42</v>
      </c>
      <c r="C10" s="6">
        <v>88</v>
      </c>
      <c r="D10" s="6">
        <v>85</v>
      </c>
      <c r="E10" s="6">
        <f t="shared" si="0"/>
        <v>173</v>
      </c>
      <c r="F10" s="6" t="str">
        <f t="shared" si="1"/>
        <v/>
      </c>
      <c r="H10" s="6" t="s">
        <v>41</v>
      </c>
      <c r="I10" s="6" t="s">
        <v>34</v>
      </c>
      <c r="J10" s="8">
        <v>1250</v>
      </c>
      <c r="K10" s="6" t="s">
        <v>35</v>
      </c>
      <c r="L10" s="6" t="str">
        <f t="shared" si="2"/>
        <v>단독주택</v>
      </c>
    </row>
    <row r="11" spans="1:12" x14ac:dyDescent="0.45">
      <c r="A11" s="6">
        <v>9</v>
      </c>
      <c r="B11" s="6" t="s">
        <v>43</v>
      </c>
      <c r="C11" s="6">
        <v>79</v>
      </c>
      <c r="D11" s="6">
        <v>84</v>
      </c>
      <c r="E11" s="6">
        <f t="shared" si="0"/>
        <v>163</v>
      </c>
      <c r="F11" s="6" t="str">
        <f t="shared" si="1"/>
        <v/>
      </c>
      <c r="H11" s="6" t="s">
        <v>44</v>
      </c>
      <c r="I11" s="6" t="s">
        <v>30</v>
      </c>
      <c r="J11" s="8">
        <v>1200</v>
      </c>
      <c r="K11" s="6" t="s">
        <v>35</v>
      </c>
      <c r="L11" s="6" t="str">
        <f t="shared" si="2"/>
        <v>아파트</v>
      </c>
    </row>
    <row r="12" spans="1:12" x14ac:dyDescent="0.45">
      <c r="A12" s="6">
        <v>10</v>
      </c>
      <c r="B12" s="6" t="s">
        <v>45</v>
      </c>
      <c r="C12" s="6">
        <v>81</v>
      </c>
      <c r="D12" s="6">
        <v>86</v>
      </c>
      <c r="E12" s="6">
        <f t="shared" si="0"/>
        <v>167</v>
      </c>
      <c r="F12" s="6" t="str">
        <f t="shared" si="1"/>
        <v/>
      </c>
      <c r="H12" s="6" t="s">
        <v>44</v>
      </c>
      <c r="I12" s="6" t="s">
        <v>21</v>
      </c>
      <c r="J12" s="8">
        <v>450</v>
      </c>
      <c r="K12" s="6" t="s">
        <v>22</v>
      </c>
      <c r="L12" s="6" t="str">
        <f t="shared" si="2"/>
        <v>오피스텔</v>
      </c>
    </row>
    <row r="14" spans="1:12" x14ac:dyDescent="0.45">
      <c r="A14" s="4" t="s">
        <v>46</v>
      </c>
      <c r="B14" s="5" t="s">
        <v>47</v>
      </c>
      <c r="H14" t="s">
        <v>65</v>
      </c>
    </row>
    <row r="15" spans="1:12" x14ac:dyDescent="0.45">
      <c r="A15" s="6" t="s">
        <v>48</v>
      </c>
      <c r="B15" s="6" t="s">
        <v>1</v>
      </c>
      <c r="C15" s="6" t="s">
        <v>3</v>
      </c>
      <c r="D15" s="6" t="s">
        <v>49</v>
      </c>
      <c r="E15" s="6" t="s">
        <v>50</v>
      </c>
      <c r="F15" s="6" t="s">
        <v>51</v>
      </c>
      <c r="H15" s="6" t="s">
        <v>66</v>
      </c>
      <c r="I15" s="6" t="s">
        <v>67</v>
      </c>
      <c r="J15" s="6" t="s">
        <v>68</v>
      </c>
      <c r="K15" s="6" t="s">
        <v>69</v>
      </c>
      <c r="L15" s="6" t="s">
        <v>70</v>
      </c>
    </row>
    <row r="16" spans="1:12" x14ac:dyDescent="0.45">
      <c r="A16" s="6" t="s">
        <v>52</v>
      </c>
      <c r="B16" s="6" t="s">
        <v>53</v>
      </c>
      <c r="C16" s="6" t="s">
        <v>54</v>
      </c>
      <c r="D16" s="6">
        <v>241</v>
      </c>
      <c r="E16" s="6">
        <v>212</v>
      </c>
      <c r="F16" s="6">
        <f>SUM(D16:E16)</f>
        <v>453</v>
      </c>
      <c r="H16" s="6" t="s">
        <v>18</v>
      </c>
      <c r="I16" s="6" t="s">
        <v>23</v>
      </c>
      <c r="J16" s="6" t="s">
        <v>27</v>
      </c>
      <c r="K16" s="6" t="s">
        <v>32</v>
      </c>
      <c r="L16" s="6" t="s">
        <v>36</v>
      </c>
    </row>
    <row r="17" spans="1:13" x14ac:dyDescent="0.45">
      <c r="A17" s="6" t="s">
        <v>52</v>
      </c>
      <c r="B17" s="6" t="s">
        <v>4</v>
      </c>
      <c r="C17" s="6" t="s">
        <v>55</v>
      </c>
      <c r="D17" s="6">
        <v>150</v>
      </c>
      <c r="E17" s="6">
        <v>201</v>
      </c>
      <c r="F17" s="6">
        <f t="shared" ref="F17:F24" si="3">SUM(D17:E17)</f>
        <v>351</v>
      </c>
    </row>
    <row r="18" spans="1:13" x14ac:dyDescent="0.45">
      <c r="A18" s="6" t="s">
        <v>52</v>
      </c>
      <c r="B18" s="6" t="s">
        <v>5</v>
      </c>
      <c r="C18" s="6" t="s">
        <v>56</v>
      </c>
      <c r="D18" s="6">
        <v>211</v>
      </c>
      <c r="E18" s="6">
        <v>179</v>
      </c>
      <c r="F18" s="6">
        <f t="shared" si="3"/>
        <v>390</v>
      </c>
      <c r="H18" s="3" t="s">
        <v>71</v>
      </c>
      <c r="I18" s="5" t="s">
        <v>72</v>
      </c>
    </row>
    <row r="19" spans="1:13" x14ac:dyDescent="0.45">
      <c r="A19" s="6" t="s">
        <v>57</v>
      </c>
      <c r="B19" s="6" t="s">
        <v>4</v>
      </c>
      <c r="C19" s="6" t="s">
        <v>58</v>
      </c>
      <c r="D19" s="6">
        <v>115</v>
      </c>
      <c r="E19" s="6">
        <v>152</v>
      </c>
      <c r="F19" s="6">
        <f t="shared" si="3"/>
        <v>267</v>
      </c>
      <c r="H19" s="6" t="s">
        <v>73</v>
      </c>
      <c r="I19" s="6" t="s">
        <v>74</v>
      </c>
      <c r="J19" s="6" t="s">
        <v>75</v>
      </c>
      <c r="K19" s="6" t="s">
        <v>76</v>
      </c>
      <c r="L19" s="6" t="s">
        <v>77</v>
      </c>
      <c r="M19" s="6" t="s">
        <v>78</v>
      </c>
    </row>
    <row r="20" spans="1:13" x14ac:dyDescent="0.45">
      <c r="A20" s="6" t="s">
        <v>57</v>
      </c>
      <c r="B20" s="6" t="s">
        <v>53</v>
      </c>
      <c r="C20" s="6" t="s">
        <v>59</v>
      </c>
      <c r="D20" s="6">
        <v>125</v>
      </c>
      <c r="E20" s="6">
        <v>133</v>
      </c>
      <c r="F20" s="6">
        <f t="shared" si="3"/>
        <v>258</v>
      </c>
      <c r="H20" s="6">
        <v>50135</v>
      </c>
      <c r="I20" s="6" t="s">
        <v>79</v>
      </c>
      <c r="J20" s="6">
        <v>30</v>
      </c>
      <c r="K20" s="6">
        <v>19</v>
      </c>
      <c r="L20" s="6">
        <v>16</v>
      </c>
      <c r="M20" s="6" t="s">
        <v>80</v>
      </c>
    </row>
    <row r="21" spans="1:13" x14ac:dyDescent="0.45">
      <c r="A21" s="6" t="s">
        <v>57</v>
      </c>
      <c r="B21" s="6" t="s">
        <v>5</v>
      </c>
      <c r="C21" s="6" t="s">
        <v>60</v>
      </c>
      <c r="D21" s="6">
        <v>178</v>
      </c>
      <c r="E21" s="6">
        <v>183</v>
      </c>
      <c r="F21" s="6">
        <f t="shared" si="3"/>
        <v>361</v>
      </c>
      <c r="H21" s="6">
        <v>50142</v>
      </c>
      <c r="I21" s="6" t="s">
        <v>81</v>
      </c>
      <c r="J21" s="6">
        <v>24</v>
      </c>
      <c r="K21" s="6">
        <v>24</v>
      </c>
      <c r="L21" s="6">
        <v>17</v>
      </c>
      <c r="M21" s="6" t="s">
        <v>80</v>
      </c>
    </row>
    <row r="22" spans="1:13" x14ac:dyDescent="0.45">
      <c r="A22" s="6" t="s">
        <v>61</v>
      </c>
      <c r="B22" s="6" t="s">
        <v>4</v>
      </c>
      <c r="C22" s="6" t="s">
        <v>62</v>
      </c>
      <c r="D22" s="6">
        <v>175</v>
      </c>
      <c r="E22" s="6">
        <v>172</v>
      </c>
      <c r="F22" s="6">
        <f t="shared" si="3"/>
        <v>347</v>
      </c>
      <c r="H22" s="6">
        <v>50168</v>
      </c>
      <c r="I22" s="6" t="s">
        <v>79</v>
      </c>
      <c r="J22" s="6">
        <v>33</v>
      </c>
      <c r="K22" s="6">
        <v>34</v>
      </c>
      <c r="L22" s="6">
        <v>27</v>
      </c>
      <c r="M22" s="6" t="s">
        <v>80</v>
      </c>
    </row>
    <row r="23" spans="1:13" x14ac:dyDescent="0.45">
      <c r="A23" s="6" t="s">
        <v>61</v>
      </c>
      <c r="B23" s="6" t="s">
        <v>53</v>
      </c>
      <c r="C23" s="6" t="s">
        <v>63</v>
      </c>
      <c r="D23" s="6">
        <v>122</v>
      </c>
      <c r="E23" s="6">
        <v>124</v>
      </c>
      <c r="F23" s="6">
        <f t="shared" si="3"/>
        <v>246</v>
      </c>
      <c r="H23" s="6">
        <v>50216</v>
      </c>
      <c r="I23" s="6" t="s">
        <v>81</v>
      </c>
      <c r="J23" s="6">
        <v>18</v>
      </c>
      <c r="K23" s="6">
        <v>17</v>
      </c>
      <c r="L23" s="6">
        <v>20</v>
      </c>
      <c r="M23" s="6" t="s">
        <v>82</v>
      </c>
    </row>
    <row r="24" spans="1:13" x14ac:dyDescent="0.45">
      <c r="A24" s="6" t="s">
        <v>61</v>
      </c>
      <c r="B24" s="6" t="s">
        <v>5</v>
      </c>
      <c r="C24" s="6" t="s">
        <v>64</v>
      </c>
      <c r="D24" s="6">
        <v>201</v>
      </c>
      <c r="E24" s="6">
        <v>222</v>
      </c>
      <c r="F24" s="6">
        <f t="shared" si="3"/>
        <v>423</v>
      </c>
      <c r="H24" s="6">
        <v>50248</v>
      </c>
      <c r="I24" s="6" t="s">
        <v>81</v>
      </c>
      <c r="J24" s="6">
        <v>23</v>
      </c>
      <c r="K24" s="6">
        <v>18</v>
      </c>
      <c r="L24" s="6">
        <v>21</v>
      </c>
      <c r="M24" s="6" t="s">
        <v>80</v>
      </c>
    </row>
    <row r="25" spans="1:13" x14ac:dyDescent="0.45">
      <c r="H25" s="6">
        <v>50274</v>
      </c>
      <c r="I25" s="6" t="s">
        <v>81</v>
      </c>
      <c r="J25" s="6">
        <v>22</v>
      </c>
      <c r="K25" s="6">
        <v>27</v>
      </c>
      <c r="L25" s="6">
        <v>24</v>
      </c>
      <c r="M25" s="6" t="s">
        <v>80</v>
      </c>
    </row>
    <row r="26" spans="1:13" x14ac:dyDescent="0.45">
      <c r="C26" s="6" t="s">
        <v>256</v>
      </c>
      <c r="D26" s="35" t="s">
        <v>83</v>
      </c>
      <c r="E26" s="36"/>
      <c r="F26" s="6">
        <f>ROUND(DSUM(A15:F24,6,C26:C27),-1)</f>
        <v>970</v>
      </c>
      <c r="H26" s="6">
        <v>50324</v>
      </c>
      <c r="I26" s="6" t="s">
        <v>79</v>
      </c>
      <c r="J26" s="6">
        <v>31</v>
      </c>
      <c r="K26" s="6">
        <v>32</v>
      </c>
      <c r="L26" s="6">
        <v>28</v>
      </c>
      <c r="M26" s="6" t="s">
        <v>80</v>
      </c>
    </row>
    <row r="27" spans="1:13" x14ac:dyDescent="0.45">
      <c r="C27" s="6" t="s">
        <v>257</v>
      </c>
      <c r="H27" s="6">
        <v>50356</v>
      </c>
      <c r="I27" s="6" t="s">
        <v>81</v>
      </c>
      <c r="J27" s="6">
        <v>29</v>
      </c>
      <c r="K27" s="6">
        <v>23</v>
      </c>
      <c r="L27" s="6">
        <v>20</v>
      </c>
      <c r="M27" s="6" t="s">
        <v>80</v>
      </c>
    </row>
    <row r="28" spans="1:13" x14ac:dyDescent="0.45">
      <c r="H28" s="6">
        <v>50388</v>
      </c>
      <c r="I28" s="6" t="s">
        <v>79</v>
      </c>
      <c r="J28" s="6">
        <v>16</v>
      </c>
      <c r="K28" s="6">
        <v>28</v>
      </c>
      <c r="L28" s="6">
        <v>14</v>
      </c>
      <c r="M28" s="6" t="s">
        <v>82</v>
      </c>
    </row>
    <row r="29" spans="1:13" x14ac:dyDescent="0.45">
      <c r="A29" s="3" t="s">
        <v>85</v>
      </c>
      <c r="B29" s="5" t="s">
        <v>86</v>
      </c>
      <c r="H29" s="6">
        <v>50421</v>
      </c>
      <c r="I29" s="6" t="s">
        <v>79</v>
      </c>
      <c r="J29" s="6">
        <v>17</v>
      </c>
      <c r="K29" s="6">
        <v>24</v>
      </c>
      <c r="L29" s="6">
        <v>17</v>
      </c>
      <c r="M29" s="6" t="s">
        <v>82</v>
      </c>
    </row>
    <row r="30" spans="1:13" x14ac:dyDescent="0.45">
      <c r="A30" s="6" t="s">
        <v>87</v>
      </c>
      <c r="B30" s="6" t="s">
        <v>88</v>
      </c>
      <c r="C30" s="6" t="s">
        <v>1</v>
      </c>
      <c r="D30" s="33" t="s">
        <v>89</v>
      </c>
      <c r="E30" s="34"/>
      <c r="F30" s="7" t="s">
        <v>74</v>
      </c>
      <c r="H30" s="6">
        <v>50462</v>
      </c>
      <c r="I30" s="6" t="s">
        <v>81</v>
      </c>
      <c r="J30" s="6">
        <v>8</v>
      </c>
      <c r="K30" s="6">
        <v>29</v>
      </c>
      <c r="L30" s="6">
        <v>18</v>
      </c>
      <c r="M30" s="6" t="s">
        <v>82</v>
      </c>
    </row>
    <row r="31" spans="1:13" x14ac:dyDescent="0.45">
      <c r="A31" s="6" t="s">
        <v>90</v>
      </c>
      <c r="B31" s="6" t="s">
        <v>91</v>
      </c>
      <c r="C31" s="6" t="s">
        <v>38</v>
      </c>
      <c r="D31" s="33" t="s">
        <v>92</v>
      </c>
      <c r="E31" s="34"/>
      <c r="F31" s="6" t="str">
        <f>CHOOSE(MID(D31,8,1),"남","여","남","여")</f>
        <v>남</v>
      </c>
    </row>
    <row r="32" spans="1:13" x14ac:dyDescent="0.45">
      <c r="A32" s="6" t="s">
        <v>93</v>
      </c>
      <c r="B32" s="6" t="s">
        <v>94</v>
      </c>
      <c r="C32" s="6" t="s">
        <v>95</v>
      </c>
      <c r="D32" s="33" t="s">
        <v>96</v>
      </c>
      <c r="E32" s="34"/>
      <c r="F32" s="6" t="str">
        <f t="shared" ref="F32:F38" si="4">CHOOSE(MID(D32,8,1),"남","여","남","여")</f>
        <v>여</v>
      </c>
      <c r="K32" s="35" t="s">
        <v>84</v>
      </c>
      <c r="L32" s="36"/>
      <c r="M32" s="6" t="str">
        <f>COUNTIFS(I20:I30,"남자",M20:M30,"합격")&amp;"명"</f>
        <v>4명</v>
      </c>
    </row>
    <row r="33" spans="1:6" x14ac:dyDescent="0.45">
      <c r="A33" s="6" t="s">
        <v>97</v>
      </c>
      <c r="B33" s="6" t="s">
        <v>98</v>
      </c>
      <c r="C33" s="6" t="s">
        <v>41</v>
      </c>
      <c r="D33" s="33" t="s">
        <v>99</v>
      </c>
      <c r="E33" s="34"/>
      <c r="F33" s="6" t="str">
        <f t="shared" si="4"/>
        <v>여</v>
      </c>
    </row>
    <row r="34" spans="1:6" x14ac:dyDescent="0.45">
      <c r="A34" s="6" t="s">
        <v>100</v>
      </c>
      <c r="B34" s="6" t="s">
        <v>101</v>
      </c>
      <c r="C34" s="6" t="s">
        <v>102</v>
      </c>
      <c r="D34" s="33" t="s">
        <v>103</v>
      </c>
      <c r="E34" s="34"/>
      <c r="F34" s="6" t="str">
        <f t="shared" si="4"/>
        <v>남</v>
      </c>
    </row>
    <row r="35" spans="1:6" x14ac:dyDescent="0.45">
      <c r="A35" s="6" t="s">
        <v>104</v>
      </c>
      <c r="B35" s="6" t="s">
        <v>105</v>
      </c>
      <c r="C35" s="6" t="s">
        <v>106</v>
      </c>
      <c r="D35" s="33" t="s">
        <v>107</v>
      </c>
      <c r="E35" s="34"/>
      <c r="F35" s="6" t="str">
        <f t="shared" si="4"/>
        <v>여</v>
      </c>
    </row>
    <row r="36" spans="1:6" x14ac:dyDescent="0.45">
      <c r="A36" s="6" t="s">
        <v>108</v>
      </c>
      <c r="B36" s="6" t="s">
        <v>109</v>
      </c>
      <c r="C36" s="6" t="s">
        <v>110</v>
      </c>
      <c r="D36" s="33" t="s">
        <v>111</v>
      </c>
      <c r="E36" s="34"/>
      <c r="F36" s="6" t="str">
        <f t="shared" si="4"/>
        <v>여</v>
      </c>
    </row>
    <row r="37" spans="1:6" x14ac:dyDescent="0.45">
      <c r="A37" s="6" t="s">
        <v>112</v>
      </c>
      <c r="B37" s="6" t="s">
        <v>113</v>
      </c>
      <c r="C37" s="6" t="s">
        <v>114</v>
      </c>
      <c r="D37" s="33" t="s">
        <v>115</v>
      </c>
      <c r="E37" s="34"/>
      <c r="F37" s="6" t="str">
        <f t="shared" si="4"/>
        <v>남</v>
      </c>
    </row>
    <row r="38" spans="1:6" x14ac:dyDescent="0.45">
      <c r="A38" s="6" t="s">
        <v>116</v>
      </c>
      <c r="B38" s="6" t="s">
        <v>117</v>
      </c>
      <c r="C38" s="6" t="s">
        <v>118</v>
      </c>
      <c r="D38" s="33" t="s">
        <v>119</v>
      </c>
      <c r="E38" s="34"/>
      <c r="F38" s="6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30"/>
  <sheetViews>
    <sheetView topLeftCell="A12" workbookViewId="0">
      <selection activeCell="I15" sqref="I15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32" t="s">
        <v>171</v>
      </c>
      <c r="B1" s="32"/>
      <c r="C1" s="32"/>
      <c r="D1" s="32"/>
      <c r="E1" s="32"/>
      <c r="F1" s="32"/>
      <c r="G1" s="32"/>
    </row>
    <row r="3" spans="1:7" x14ac:dyDescent="0.45">
      <c r="A3" s="6" t="s">
        <v>172</v>
      </c>
      <c r="B3" s="6" t="s">
        <v>173</v>
      </c>
      <c r="C3" s="6" t="s">
        <v>121</v>
      </c>
      <c r="D3" s="6" t="s">
        <v>124</v>
      </c>
      <c r="E3" s="6" t="s">
        <v>174</v>
      </c>
      <c r="F3" s="6" t="s">
        <v>175</v>
      </c>
      <c r="G3" s="6" t="s">
        <v>176</v>
      </c>
    </row>
    <row r="4" spans="1:7" outlineLevel="3" x14ac:dyDescent="0.45">
      <c r="A4" s="6" t="s">
        <v>179</v>
      </c>
      <c r="B4" s="6" t="s">
        <v>180</v>
      </c>
      <c r="C4" s="9">
        <v>12000</v>
      </c>
      <c r="D4" s="9">
        <v>2134</v>
      </c>
      <c r="E4" s="9">
        <v>800000</v>
      </c>
      <c r="F4" s="9">
        <f>D4*1000</f>
        <v>2134000</v>
      </c>
      <c r="G4" s="9">
        <f>C4*D4-E4-F4</f>
        <v>22674000</v>
      </c>
    </row>
    <row r="5" spans="1:7" outlineLevel="3" x14ac:dyDescent="0.45">
      <c r="A5" s="6" t="s">
        <v>179</v>
      </c>
      <c r="B5" s="6" t="s">
        <v>185</v>
      </c>
      <c r="C5" s="9">
        <v>18000</v>
      </c>
      <c r="D5" s="9">
        <v>2233</v>
      </c>
      <c r="E5" s="9">
        <v>800000</v>
      </c>
      <c r="F5" s="9">
        <f>D5*1000</f>
        <v>2233000</v>
      </c>
      <c r="G5" s="9">
        <f>C5*D5-E5-F5</f>
        <v>37161000</v>
      </c>
    </row>
    <row r="6" spans="1:7" outlineLevel="3" x14ac:dyDescent="0.45">
      <c r="A6" s="6" t="s">
        <v>179</v>
      </c>
      <c r="B6" s="6" t="s">
        <v>194</v>
      </c>
      <c r="C6" s="9">
        <v>15000</v>
      </c>
      <c r="D6" s="9">
        <v>1387</v>
      </c>
      <c r="E6" s="9">
        <v>800000</v>
      </c>
      <c r="F6" s="9">
        <f>D6*1000</f>
        <v>1387000</v>
      </c>
      <c r="G6" s="9">
        <f>C6*D6-E6-F6</f>
        <v>18618000</v>
      </c>
    </row>
    <row r="7" spans="1:7" outlineLevel="2" x14ac:dyDescent="0.45">
      <c r="A7" s="19" t="s">
        <v>293</v>
      </c>
      <c r="B7" s="6"/>
      <c r="C7" s="9"/>
      <c r="D7" s="9"/>
      <c r="E7" s="9"/>
      <c r="F7" s="9"/>
      <c r="G7" s="9">
        <f>SUBTOTAL(1,G4:G6)</f>
        <v>26151000</v>
      </c>
    </row>
    <row r="8" spans="1:7" outlineLevel="1" x14ac:dyDescent="0.45">
      <c r="A8" s="19" t="s">
        <v>287</v>
      </c>
      <c r="B8" s="6"/>
      <c r="C8" s="9"/>
      <c r="D8" s="9">
        <f>SUBTOTAL(4,D4:D6)</f>
        <v>2233</v>
      </c>
      <c r="E8" s="9"/>
      <c r="F8" s="9"/>
      <c r="G8" s="9"/>
    </row>
    <row r="9" spans="1:7" outlineLevel="3" x14ac:dyDescent="0.45">
      <c r="A9" s="6" t="s">
        <v>183</v>
      </c>
      <c r="B9" s="6" t="s">
        <v>184</v>
      </c>
      <c r="C9" s="9">
        <v>15000</v>
      </c>
      <c r="D9" s="9">
        <v>1286</v>
      </c>
      <c r="E9" s="9">
        <v>700000</v>
      </c>
      <c r="F9" s="9">
        <f>D9*1000</f>
        <v>1286000</v>
      </c>
      <c r="G9" s="9">
        <f>C9*D9-E9-F9</f>
        <v>17304000</v>
      </c>
    </row>
    <row r="10" spans="1:7" outlineLevel="3" x14ac:dyDescent="0.45">
      <c r="A10" s="6" t="s">
        <v>183</v>
      </c>
      <c r="B10" s="6" t="s">
        <v>189</v>
      </c>
      <c r="C10" s="9">
        <v>18000</v>
      </c>
      <c r="D10" s="9">
        <v>1540</v>
      </c>
      <c r="E10" s="9">
        <v>700000</v>
      </c>
      <c r="F10" s="9">
        <f>D10*1000</f>
        <v>1540000</v>
      </c>
      <c r="G10" s="9">
        <f>C10*D10-E10-F10</f>
        <v>25480000</v>
      </c>
    </row>
    <row r="11" spans="1:7" outlineLevel="3" x14ac:dyDescent="0.45">
      <c r="A11" s="6" t="s">
        <v>183</v>
      </c>
      <c r="B11" s="6" t="s">
        <v>192</v>
      </c>
      <c r="C11" s="9">
        <v>17000</v>
      </c>
      <c r="D11" s="9">
        <v>2093</v>
      </c>
      <c r="E11" s="9">
        <v>700000</v>
      </c>
      <c r="F11" s="9">
        <f>D11*1000</f>
        <v>2093000</v>
      </c>
      <c r="G11" s="9">
        <f>C11*D11-E11-F11</f>
        <v>32788000</v>
      </c>
    </row>
    <row r="12" spans="1:7" outlineLevel="2" x14ac:dyDescent="0.45">
      <c r="A12" s="19" t="s">
        <v>294</v>
      </c>
      <c r="B12" s="6"/>
      <c r="C12" s="9"/>
      <c r="D12" s="9"/>
      <c r="E12" s="9"/>
      <c r="F12" s="9"/>
      <c r="G12" s="9">
        <f>SUBTOTAL(1,G9:G11)</f>
        <v>25190666.666666668</v>
      </c>
    </row>
    <row r="13" spans="1:7" outlineLevel="1" x14ac:dyDescent="0.45">
      <c r="A13" s="19" t="s">
        <v>288</v>
      </c>
      <c r="B13" s="6"/>
      <c r="C13" s="9"/>
      <c r="D13" s="9">
        <f>SUBTOTAL(4,D9:D11)</f>
        <v>2093</v>
      </c>
      <c r="E13" s="9"/>
      <c r="F13" s="9"/>
      <c r="G13" s="9"/>
    </row>
    <row r="14" spans="1:7" outlineLevel="3" x14ac:dyDescent="0.45">
      <c r="A14" s="6" t="s">
        <v>181</v>
      </c>
      <c r="B14" s="6" t="s">
        <v>182</v>
      </c>
      <c r="C14" s="9">
        <v>16000</v>
      </c>
      <c r="D14" s="9">
        <v>2471</v>
      </c>
      <c r="E14" s="9">
        <v>600000</v>
      </c>
      <c r="F14" s="9">
        <f>D14*1000</f>
        <v>2471000</v>
      </c>
      <c r="G14" s="9">
        <f>C14*D14-E14-F14</f>
        <v>36465000</v>
      </c>
    </row>
    <row r="15" spans="1:7" outlineLevel="3" x14ac:dyDescent="0.45">
      <c r="A15" s="6" t="s">
        <v>181</v>
      </c>
      <c r="B15" s="6" t="s">
        <v>190</v>
      </c>
      <c r="C15" s="9">
        <v>22000</v>
      </c>
      <c r="D15" s="9">
        <v>1682</v>
      </c>
      <c r="E15" s="9">
        <v>600000</v>
      </c>
      <c r="F15" s="9">
        <f>D15*1000</f>
        <v>1682000</v>
      </c>
      <c r="G15" s="9">
        <f>C15*D15-E15-F15</f>
        <v>34722000</v>
      </c>
    </row>
    <row r="16" spans="1:7" outlineLevel="3" x14ac:dyDescent="0.45">
      <c r="A16" s="6" t="s">
        <v>181</v>
      </c>
      <c r="B16" s="6" t="s">
        <v>193</v>
      </c>
      <c r="C16" s="9">
        <v>21000</v>
      </c>
      <c r="D16" s="9">
        <v>2176</v>
      </c>
      <c r="E16" s="9">
        <v>600000</v>
      </c>
      <c r="F16" s="9">
        <f>D16*1000</f>
        <v>2176000</v>
      </c>
      <c r="G16" s="9">
        <f>C16*D16-E16-F16</f>
        <v>42920000</v>
      </c>
    </row>
    <row r="17" spans="1:7" outlineLevel="2" x14ac:dyDescent="0.45">
      <c r="A17" s="19" t="s">
        <v>295</v>
      </c>
      <c r="B17" s="6"/>
      <c r="C17" s="9"/>
      <c r="D17" s="9"/>
      <c r="E17" s="9"/>
      <c r="F17" s="9"/>
      <c r="G17" s="9">
        <f>SUBTOTAL(1,G14:G16)</f>
        <v>38035666.666666664</v>
      </c>
    </row>
    <row r="18" spans="1:7" outlineLevel="1" x14ac:dyDescent="0.45">
      <c r="A18" s="19" t="s">
        <v>289</v>
      </c>
      <c r="B18" s="6"/>
      <c r="C18" s="9"/>
      <c r="D18" s="9">
        <f>SUBTOTAL(4,D14:D16)</f>
        <v>2471</v>
      </c>
      <c r="E18" s="9"/>
      <c r="F18" s="9"/>
      <c r="G18" s="9"/>
    </row>
    <row r="19" spans="1:7" outlineLevel="3" x14ac:dyDescent="0.45">
      <c r="A19" s="6" t="s">
        <v>186</v>
      </c>
      <c r="B19" s="6" t="s">
        <v>187</v>
      </c>
      <c r="C19" s="9">
        <v>20000</v>
      </c>
      <c r="D19" s="9">
        <v>2571</v>
      </c>
      <c r="E19" s="9">
        <v>1200000</v>
      </c>
      <c r="F19" s="9">
        <f>D19*1000</f>
        <v>2571000</v>
      </c>
      <c r="G19" s="9">
        <f>C19*D19-E19-F19</f>
        <v>47649000</v>
      </c>
    </row>
    <row r="20" spans="1:7" outlineLevel="3" x14ac:dyDescent="0.45">
      <c r="A20" s="6" t="s">
        <v>186</v>
      </c>
      <c r="B20" s="6" t="s">
        <v>191</v>
      </c>
      <c r="C20" s="9">
        <v>14000</v>
      </c>
      <c r="D20" s="9">
        <v>2201</v>
      </c>
      <c r="E20" s="9">
        <v>1200000</v>
      </c>
      <c r="F20" s="9">
        <f>D20*1000</f>
        <v>2201000</v>
      </c>
      <c r="G20" s="9">
        <f>C20*D20-E20-F20</f>
        <v>27413000</v>
      </c>
    </row>
    <row r="21" spans="1:7" outlineLevel="3" x14ac:dyDescent="0.45">
      <c r="A21" s="6" t="s">
        <v>186</v>
      </c>
      <c r="B21" s="6" t="s">
        <v>196</v>
      </c>
      <c r="C21" s="9">
        <v>14000</v>
      </c>
      <c r="D21" s="9">
        <v>1888</v>
      </c>
      <c r="E21" s="9">
        <v>1200000</v>
      </c>
      <c r="F21" s="9">
        <f>D21*1000</f>
        <v>1888000</v>
      </c>
      <c r="G21" s="9">
        <f>C21*D21-E21-F21</f>
        <v>23344000</v>
      </c>
    </row>
    <row r="22" spans="1:7" outlineLevel="2" x14ac:dyDescent="0.45">
      <c r="A22" s="19" t="s">
        <v>296</v>
      </c>
      <c r="B22" s="6"/>
      <c r="C22" s="9"/>
      <c r="D22" s="9"/>
      <c r="E22" s="9"/>
      <c r="F22" s="9"/>
      <c r="G22" s="9">
        <f>SUBTOTAL(1,G19:G21)</f>
        <v>32802000</v>
      </c>
    </row>
    <row r="23" spans="1:7" outlineLevel="1" x14ac:dyDescent="0.45">
      <c r="A23" s="19" t="s">
        <v>290</v>
      </c>
      <c r="B23" s="6"/>
      <c r="C23" s="9"/>
      <c r="D23" s="9">
        <f>SUBTOTAL(4,D19:D21)</f>
        <v>2571</v>
      </c>
      <c r="E23" s="9"/>
      <c r="F23" s="9"/>
      <c r="G23" s="9"/>
    </row>
    <row r="24" spans="1:7" outlineLevel="3" x14ac:dyDescent="0.45">
      <c r="A24" s="6" t="s">
        <v>177</v>
      </c>
      <c r="B24" s="6" t="s">
        <v>178</v>
      </c>
      <c r="C24" s="9">
        <v>16000</v>
      </c>
      <c r="D24" s="9">
        <v>1238</v>
      </c>
      <c r="E24" s="9">
        <v>1000000</v>
      </c>
      <c r="F24" s="9">
        <f>D24*1000</f>
        <v>1238000</v>
      </c>
      <c r="G24" s="9">
        <f>C24*D24-E24-F24</f>
        <v>17570000</v>
      </c>
    </row>
    <row r="25" spans="1:7" outlineLevel="3" x14ac:dyDescent="0.45">
      <c r="A25" s="6" t="s">
        <v>177</v>
      </c>
      <c r="B25" s="6" t="s">
        <v>188</v>
      </c>
      <c r="C25" s="9">
        <v>21000</v>
      </c>
      <c r="D25" s="9">
        <v>1007</v>
      </c>
      <c r="E25" s="9">
        <v>1000000</v>
      </c>
      <c r="F25" s="9">
        <f>D25*1000</f>
        <v>1007000</v>
      </c>
      <c r="G25" s="9">
        <f>C25*D25-E25-F25</f>
        <v>19140000</v>
      </c>
    </row>
    <row r="26" spans="1:7" outlineLevel="3" x14ac:dyDescent="0.45">
      <c r="A26" s="6" t="s">
        <v>177</v>
      </c>
      <c r="B26" s="6" t="s">
        <v>195</v>
      </c>
      <c r="C26" s="9">
        <v>13000</v>
      </c>
      <c r="D26" s="9">
        <v>1793</v>
      </c>
      <c r="E26" s="9">
        <v>1000000</v>
      </c>
      <c r="F26" s="9">
        <f>D26*1000</f>
        <v>1793000</v>
      </c>
      <c r="G26" s="9">
        <f>C26*D26-E26-F26</f>
        <v>20516000</v>
      </c>
    </row>
    <row r="27" spans="1:7" outlineLevel="2" x14ac:dyDescent="0.45">
      <c r="A27" s="21" t="s">
        <v>297</v>
      </c>
      <c r="B27" s="1"/>
      <c r="C27" s="20"/>
      <c r="D27" s="20"/>
      <c r="E27" s="20"/>
      <c r="F27" s="20"/>
      <c r="G27" s="20">
        <f>SUBTOTAL(1,G24:G26)</f>
        <v>19075333.333333332</v>
      </c>
    </row>
    <row r="28" spans="1:7" outlineLevel="1" x14ac:dyDescent="0.45">
      <c r="A28" s="21" t="s">
        <v>291</v>
      </c>
      <c r="B28" s="1"/>
      <c r="C28" s="20"/>
      <c r="D28" s="20">
        <f>SUBTOTAL(4,D24:D26)</f>
        <v>1793</v>
      </c>
      <c r="E28" s="20"/>
      <c r="F28" s="20"/>
      <c r="G28" s="20"/>
    </row>
    <row r="29" spans="1:7" x14ac:dyDescent="0.45">
      <c r="A29" s="21" t="s">
        <v>298</v>
      </c>
      <c r="B29" s="1"/>
      <c r="C29" s="20"/>
      <c r="D29" s="20"/>
      <c r="E29" s="20"/>
      <c r="F29" s="20"/>
      <c r="G29" s="20">
        <f>SUBTOTAL(1,G4:G26)</f>
        <v>28250933.333333332</v>
      </c>
    </row>
    <row r="30" spans="1:7" x14ac:dyDescent="0.45">
      <c r="A30" s="21" t="s">
        <v>292</v>
      </c>
      <c r="B30" s="1"/>
      <c r="C30" s="20"/>
      <c r="D30" s="20">
        <f>SUBTOTAL(4,D4:D26)</f>
        <v>2571</v>
      </c>
      <c r="E30" s="20"/>
      <c r="F30" s="20"/>
      <c r="G30" s="20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U25"/>
  <sheetViews>
    <sheetView workbookViewId="0">
      <selection activeCell="A20" sqref="A20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2.5" bestFit="1" customWidth="1"/>
    <col min="9" max="9" width="14.5" bestFit="1" customWidth="1"/>
    <col min="10" max="10" width="12.5" bestFit="1" customWidth="1"/>
    <col min="11" max="11" width="14.5" bestFit="1" customWidth="1"/>
    <col min="12" max="12" width="12.5" bestFit="1" customWidth="1"/>
    <col min="13" max="13" width="14.5" bestFit="1" customWidth="1"/>
    <col min="14" max="14" width="12.5" bestFit="1" customWidth="1"/>
    <col min="15" max="15" width="14.5" bestFit="1" customWidth="1"/>
    <col min="16" max="16" width="12.5" bestFit="1" customWidth="1"/>
    <col min="17" max="17" width="14.5" bestFit="1" customWidth="1"/>
    <col min="18" max="18" width="12.5" bestFit="1" customWidth="1"/>
    <col min="19" max="19" width="14.5" bestFit="1" customWidth="1"/>
    <col min="20" max="20" width="12.5" bestFit="1" customWidth="1"/>
    <col min="21" max="21" width="14.5" bestFit="1" customWidth="1"/>
  </cols>
  <sheetData>
    <row r="1" spans="1:8" ht="21" x14ac:dyDescent="0.45">
      <c r="A1" s="32" t="s">
        <v>197</v>
      </c>
      <c r="B1" s="32"/>
      <c r="C1" s="32"/>
      <c r="D1" s="32"/>
      <c r="E1" s="32"/>
      <c r="F1" s="32"/>
      <c r="G1" s="32"/>
      <c r="H1" s="32"/>
    </row>
    <row r="3" spans="1:8" x14ac:dyDescent="0.45">
      <c r="A3" s="6" t="s">
        <v>198</v>
      </c>
      <c r="B3" s="6" t="s">
        <v>199</v>
      </c>
      <c r="C3" s="6" t="s">
        <v>200</v>
      </c>
      <c r="D3" s="6" t="s">
        <v>201</v>
      </c>
      <c r="E3" s="6" t="s">
        <v>202</v>
      </c>
      <c r="F3" s="6" t="s">
        <v>203</v>
      </c>
      <c r="G3" s="6" t="s">
        <v>204</v>
      </c>
      <c r="H3" s="6" t="s">
        <v>205</v>
      </c>
    </row>
    <row r="4" spans="1:8" x14ac:dyDescent="0.45">
      <c r="A4" s="6" t="s">
        <v>206</v>
      </c>
      <c r="B4" s="10">
        <v>45329</v>
      </c>
      <c r="C4" s="6" t="s">
        <v>207</v>
      </c>
      <c r="D4" s="9">
        <v>36000</v>
      </c>
      <c r="E4" s="9">
        <v>5400</v>
      </c>
      <c r="F4" s="9">
        <v>3060</v>
      </c>
      <c r="G4" s="9">
        <v>6000</v>
      </c>
      <c r="H4" s="9">
        <v>39700</v>
      </c>
    </row>
    <row r="5" spans="1:8" x14ac:dyDescent="0.45">
      <c r="A5" s="6" t="s">
        <v>208</v>
      </c>
      <c r="B5" s="10">
        <v>45332</v>
      </c>
      <c r="C5" s="6" t="s">
        <v>209</v>
      </c>
      <c r="D5" s="9">
        <v>70000</v>
      </c>
      <c r="E5" s="9">
        <v>10500</v>
      </c>
      <c r="F5" s="9">
        <v>5950</v>
      </c>
      <c r="G5" s="9">
        <v>8000</v>
      </c>
      <c r="H5" s="9">
        <v>73500</v>
      </c>
    </row>
    <row r="6" spans="1:8" x14ac:dyDescent="0.45">
      <c r="A6" s="6" t="s">
        <v>210</v>
      </c>
      <c r="B6" s="10">
        <v>45346</v>
      </c>
      <c r="C6" s="6" t="s">
        <v>211</v>
      </c>
      <c r="D6" s="9">
        <v>100000</v>
      </c>
      <c r="E6" s="9">
        <v>15000</v>
      </c>
      <c r="F6" s="9">
        <v>8500</v>
      </c>
      <c r="G6" s="9">
        <v>10000</v>
      </c>
      <c r="H6" s="9">
        <v>103500</v>
      </c>
    </row>
    <row r="7" spans="1:8" x14ac:dyDescent="0.45">
      <c r="A7" s="6" t="s">
        <v>212</v>
      </c>
      <c r="B7" s="10">
        <v>45354</v>
      </c>
      <c r="C7" s="6" t="s">
        <v>209</v>
      </c>
      <c r="D7" s="9">
        <v>70000</v>
      </c>
      <c r="E7" s="9">
        <v>10500</v>
      </c>
      <c r="F7" s="9">
        <v>5950</v>
      </c>
      <c r="G7" s="9">
        <v>8000</v>
      </c>
      <c r="H7" s="9">
        <v>73500</v>
      </c>
    </row>
    <row r="8" spans="1:8" x14ac:dyDescent="0.45">
      <c r="A8" s="6" t="s">
        <v>213</v>
      </c>
      <c r="B8" s="10">
        <v>45358</v>
      </c>
      <c r="C8" s="6" t="s">
        <v>211</v>
      </c>
      <c r="D8" s="9">
        <v>100000</v>
      </c>
      <c r="E8" s="9">
        <v>15000</v>
      </c>
      <c r="F8" s="9">
        <v>8500</v>
      </c>
      <c r="G8" s="9">
        <v>10000</v>
      </c>
      <c r="H8" s="9">
        <v>103500</v>
      </c>
    </row>
    <row r="9" spans="1:8" x14ac:dyDescent="0.45">
      <c r="A9" s="6" t="s">
        <v>214</v>
      </c>
      <c r="B9" s="10">
        <v>45361</v>
      </c>
      <c r="C9" s="6" t="s">
        <v>207</v>
      </c>
      <c r="D9" s="9">
        <v>36000</v>
      </c>
      <c r="E9" s="9">
        <v>5400</v>
      </c>
      <c r="F9" s="9">
        <v>3060</v>
      </c>
      <c r="G9" s="9">
        <v>6000</v>
      </c>
      <c r="H9" s="9">
        <v>39700</v>
      </c>
    </row>
    <row r="10" spans="1:8" x14ac:dyDescent="0.45">
      <c r="A10" s="6" t="s">
        <v>215</v>
      </c>
      <c r="B10" s="10">
        <v>45366</v>
      </c>
      <c r="C10" s="6" t="s">
        <v>216</v>
      </c>
      <c r="D10" s="9">
        <v>20000</v>
      </c>
      <c r="E10" s="9">
        <v>3000</v>
      </c>
      <c r="F10" s="9">
        <v>1700</v>
      </c>
      <c r="G10" s="9">
        <v>4000</v>
      </c>
      <c r="H10" s="9">
        <v>22700</v>
      </c>
    </row>
    <row r="11" spans="1:8" x14ac:dyDescent="0.45">
      <c r="A11" s="6" t="s">
        <v>217</v>
      </c>
      <c r="B11" s="10">
        <v>45368</v>
      </c>
      <c r="C11" s="6" t="s">
        <v>209</v>
      </c>
      <c r="D11" s="9">
        <v>70000</v>
      </c>
      <c r="E11" s="9">
        <v>10500</v>
      </c>
      <c r="F11" s="9">
        <v>5950</v>
      </c>
      <c r="G11" s="9">
        <v>10000</v>
      </c>
      <c r="H11" s="9">
        <v>75500</v>
      </c>
    </row>
    <row r="12" spans="1:8" x14ac:dyDescent="0.45">
      <c r="A12" s="6" t="s">
        <v>218</v>
      </c>
      <c r="B12" s="10">
        <v>45373</v>
      </c>
      <c r="C12" s="6" t="s">
        <v>216</v>
      </c>
      <c r="D12" s="9">
        <v>20000</v>
      </c>
      <c r="E12" s="9">
        <v>3000</v>
      </c>
      <c r="F12" s="9">
        <v>1700</v>
      </c>
      <c r="G12" s="9">
        <v>4000</v>
      </c>
      <c r="H12" s="9">
        <v>22700</v>
      </c>
    </row>
    <row r="13" spans="1:8" x14ac:dyDescent="0.45">
      <c r="A13" s="6" t="s">
        <v>219</v>
      </c>
      <c r="B13" s="10">
        <v>45374</v>
      </c>
      <c r="C13" s="6" t="s">
        <v>207</v>
      </c>
      <c r="D13" s="9">
        <v>36000</v>
      </c>
      <c r="E13" s="9">
        <v>5400</v>
      </c>
      <c r="F13" s="9">
        <v>3060</v>
      </c>
      <c r="G13" s="9">
        <v>6000</v>
      </c>
      <c r="H13" s="9">
        <v>39700</v>
      </c>
    </row>
    <row r="16" spans="1:8" x14ac:dyDescent="0.45">
      <c r="A16" s="22" t="s">
        <v>198</v>
      </c>
      <c r="B16" t="s">
        <v>299</v>
      </c>
    </row>
    <row r="18" spans="1:21" x14ac:dyDescent="0.45">
      <c r="B18" s="22" t="s">
        <v>302</v>
      </c>
    </row>
    <row r="19" spans="1:21" x14ac:dyDescent="0.45">
      <c r="B19" s="37">
        <v>45329</v>
      </c>
      <c r="D19" s="37">
        <v>45332</v>
      </c>
      <c r="F19" s="37">
        <v>45346</v>
      </c>
      <c r="H19" s="37">
        <v>45354</v>
      </c>
      <c r="J19" s="37">
        <v>45358</v>
      </c>
      <c r="L19" s="37">
        <v>45361</v>
      </c>
      <c r="N19" s="37">
        <v>45366</v>
      </c>
      <c r="P19" s="37">
        <v>45368</v>
      </c>
      <c r="R19" s="37">
        <v>45373</v>
      </c>
      <c r="T19" s="37">
        <v>45374</v>
      </c>
    </row>
    <row r="20" spans="1:21" x14ac:dyDescent="0.45">
      <c r="A20" s="22" t="s">
        <v>300</v>
      </c>
      <c r="B20" t="s">
        <v>303</v>
      </c>
      <c r="C20" t="s">
        <v>304</v>
      </c>
      <c r="D20" t="s">
        <v>303</v>
      </c>
      <c r="E20" t="s">
        <v>304</v>
      </c>
      <c r="F20" t="s">
        <v>303</v>
      </c>
      <c r="G20" t="s">
        <v>304</v>
      </c>
      <c r="H20" t="s">
        <v>303</v>
      </c>
      <c r="I20" t="s">
        <v>304</v>
      </c>
      <c r="J20" t="s">
        <v>303</v>
      </c>
      <c r="K20" t="s">
        <v>304</v>
      </c>
      <c r="L20" t="s">
        <v>303</v>
      </c>
      <c r="M20" t="s">
        <v>304</v>
      </c>
      <c r="N20" t="s">
        <v>303</v>
      </c>
      <c r="O20" t="s">
        <v>304</v>
      </c>
      <c r="P20" t="s">
        <v>303</v>
      </c>
      <c r="Q20" t="s">
        <v>304</v>
      </c>
      <c r="R20" t="s">
        <v>303</v>
      </c>
      <c r="S20" t="s">
        <v>304</v>
      </c>
      <c r="T20" t="s">
        <v>303</v>
      </c>
      <c r="U20" t="s">
        <v>304</v>
      </c>
    </row>
    <row r="21" spans="1:21" x14ac:dyDescent="0.45">
      <c r="A21" s="23" t="s">
        <v>207</v>
      </c>
      <c r="B21" s="24">
        <v>36000</v>
      </c>
      <c r="C21" s="24">
        <v>39700</v>
      </c>
      <c r="D21" s="24"/>
      <c r="E21" s="24"/>
      <c r="F21" s="24"/>
      <c r="G21" s="24"/>
      <c r="H21" s="24"/>
      <c r="I21" s="24"/>
      <c r="J21" s="24"/>
      <c r="K21" s="24"/>
      <c r="L21" s="24">
        <v>36000</v>
      </c>
      <c r="M21" s="24">
        <v>39700</v>
      </c>
      <c r="N21" s="24"/>
      <c r="O21" s="24"/>
      <c r="P21" s="24"/>
      <c r="Q21" s="24"/>
      <c r="R21" s="24"/>
      <c r="S21" s="24"/>
      <c r="T21" s="24">
        <v>36000</v>
      </c>
      <c r="U21" s="24">
        <v>39700</v>
      </c>
    </row>
    <row r="22" spans="1:21" x14ac:dyDescent="0.45">
      <c r="A22" s="23" t="s">
        <v>211</v>
      </c>
      <c r="B22" s="24"/>
      <c r="C22" s="24"/>
      <c r="D22" s="24"/>
      <c r="E22" s="24"/>
      <c r="F22" s="24">
        <v>100000</v>
      </c>
      <c r="G22" s="24">
        <v>103500</v>
      </c>
      <c r="H22" s="24"/>
      <c r="I22" s="24"/>
      <c r="J22" s="24">
        <v>100000</v>
      </c>
      <c r="K22" s="24">
        <v>103500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45">
      <c r="A23" s="23" t="s">
        <v>209</v>
      </c>
      <c r="B23" s="24"/>
      <c r="C23" s="24"/>
      <c r="D23" s="24">
        <v>70000</v>
      </c>
      <c r="E23" s="24">
        <v>73500</v>
      </c>
      <c r="F23" s="24"/>
      <c r="G23" s="24"/>
      <c r="H23" s="24">
        <v>70000</v>
      </c>
      <c r="I23" s="24">
        <v>73500</v>
      </c>
      <c r="J23" s="24"/>
      <c r="K23" s="24"/>
      <c r="L23" s="24"/>
      <c r="M23" s="24"/>
      <c r="N23" s="24"/>
      <c r="O23" s="24"/>
      <c r="P23" s="24">
        <v>70000</v>
      </c>
      <c r="Q23" s="24">
        <v>75500</v>
      </c>
      <c r="R23" s="24"/>
      <c r="S23" s="24"/>
      <c r="T23" s="24"/>
      <c r="U23" s="24"/>
    </row>
    <row r="24" spans="1:21" x14ac:dyDescent="0.45">
      <c r="A24" s="23" t="s">
        <v>216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>
        <v>20000</v>
      </c>
      <c r="O24" s="24">
        <v>22700</v>
      </c>
      <c r="P24" s="24"/>
      <c r="Q24" s="24"/>
      <c r="R24" s="24">
        <v>20000</v>
      </c>
      <c r="S24" s="24">
        <v>22700</v>
      </c>
      <c r="T24" s="24"/>
      <c r="U24" s="24"/>
    </row>
    <row r="25" spans="1:21" x14ac:dyDescent="0.45">
      <c r="A25" s="23" t="s">
        <v>301</v>
      </c>
      <c r="B25" s="24">
        <v>36000</v>
      </c>
      <c r="C25" s="24">
        <v>39700</v>
      </c>
      <c r="D25" s="24">
        <v>70000</v>
      </c>
      <c r="E25" s="24">
        <v>73500</v>
      </c>
      <c r="F25" s="24">
        <v>100000</v>
      </c>
      <c r="G25" s="24">
        <v>103500</v>
      </c>
      <c r="H25" s="24">
        <v>70000</v>
      </c>
      <c r="I25" s="24">
        <v>73500</v>
      </c>
      <c r="J25" s="24">
        <v>100000</v>
      </c>
      <c r="K25" s="24">
        <v>103500</v>
      </c>
      <c r="L25" s="24">
        <v>36000</v>
      </c>
      <c r="M25" s="24">
        <v>39700</v>
      </c>
      <c r="N25" s="24">
        <v>20000</v>
      </c>
      <c r="O25" s="24">
        <v>22700</v>
      </c>
      <c r="P25" s="24">
        <v>70000</v>
      </c>
      <c r="Q25" s="24">
        <v>75500</v>
      </c>
      <c r="R25" s="24">
        <v>20000</v>
      </c>
      <c r="S25" s="24">
        <v>22700</v>
      </c>
      <c r="T25" s="24">
        <v>36000</v>
      </c>
      <c r="U25" s="24">
        <v>39700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abSelected="1" workbookViewId="0">
      <selection activeCell="K6" sqref="K6"/>
    </sheetView>
  </sheetViews>
  <sheetFormatPr defaultRowHeight="17" x14ac:dyDescent="0.45"/>
  <sheetData>
    <row r="1" spans="1:7" ht="21" x14ac:dyDescent="0.45">
      <c r="A1" s="32" t="s">
        <v>220</v>
      </c>
      <c r="B1" s="32"/>
      <c r="C1" s="32"/>
      <c r="D1" s="32"/>
      <c r="E1" s="32"/>
      <c r="F1" s="32"/>
      <c r="G1" s="32"/>
    </row>
    <row r="3" spans="1:7" x14ac:dyDescent="0.45">
      <c r="A3" s="25" t="s">
        <v>221</v>
      </c>
      <c r="B3" s="25" t="s">
        <v>222</v>
      </c>
      <c r="C3" s="25" t="s">
        <v>223</v>
      </c>
      <c r="D3" s="25" t="s">
        <v>224</v>
      </c>
      <c r="E3" s="25" t="s">
        <v>225</v>
      </c>
      <c r="F3" s="25" t="s">
        <v>226</v>
      </c>
      <c r="G3" s="25" t="s">
        <v>13</v>
      </c>
    </row>
    <row r="4" spans="1:7" x14ac:dyDescent="0.45">
      <c r="A4" s="6" t="s">
        <v>227</v>
      </c>
      <c r="B4" s="6">
        <v>86</v>
      </c>
      <c r="C4" s="6">
        <v>88</v>
      </c>
      <c r="D4" s="6">
        <v>90</v>
      </c>
      <c r="E4" s="6">
        <v>75</v>
      </c>
      <c r="F4" s="6">
        <v>81</v>
      </c>
      <c r="G4" s="6">
        <f>SUM(B4:F4)</f>
        <v>420</v>
      </c>
    </row>
    <row r="5" spans="1:7" x14ac:dyDescent="0.45">
      <c r="A5" s="6" t="s">
        <v>228</v>
      </c>
      <c r="B5" s="6">
        <v>94</v>
      </c>
      <c r="C5" s="6">
        <v>91</v>
      </c>
      <c r="D5" s="6">
        <v>93</v>
      </c>
      <c r="E5" s="6">
        <v>95</v>
      </c>
      <c r="F5" s="6">
        <v>97</v>
      </c>
      <c r="G5" s="6">
        <f t="shared" ref="G5:G13" si="0">SUM(B5:F5)</f>
        <v>470</v>
      </c>
    </row>
    <row r="6" spans="1:7" x14ac:dyDescent="0.45">
      <c r="A6" s="6" t="s">
        <v>229</v>
      </c>
      <c r="B6" s="6">
        <v>88</v>
      </c>
      <c r="C6" s="6">
        <v>86</v>
      </c>
      <c r="D6" s="6">
        <v>91</v>
      </c>
      <c r="E6" s="6">
        <v>78</v>
      </c>
      <c r="F6" s="6">
        <v>86</v>
      </c>
      <c r="G6" s="6">
        <f t="shared" si="0"/>
        <v>429</v>
      </c>
    </row>
    <row r="7" spans="1:7" x14ac:dyDescent="0.45">
      <c r="A7" s="6" t="s">
        <v>230</v>
      </c>
      <c r="B7" s="6">
        <v>72</v>
      </c>
      <c r="C7" s="6">
        <v>76</v>
      </c>
      <c r="D7" s="6">
        <v>75</v>
      </c>
      <c r="E7" s="6">
        <v>71</v>
      </c>
      <c r="F7" s="6">
        <v>73</v>
      </c>
      <c r="G7" s="6">
        <f t="shared" si="0"/>
        <v>367</v>
      </c>
    </row>
    <row r="8" spans="1:7" x14ac:dyDescent="0.45">
      <c r="A8" s="6" t="s">
        <v>231</v>
      </c>
      <c r="B8" s="6">
        <v>68</v>
      </c>
      <c r="C8" s="6">
        <v>62</v>
      </c>
      <c r="D8" s="6">
        <v>64</v>
      </c>
      <c r="E8" s="6">
        <v>71</v>
      </c>
      <c r="F8" s="6">
        <v>65</v>
      </c>
      <c r="G8" s="6">
        <f t="shared" si="0"/>
        <v>330</v>
      </c>
    </row>
    <row r="9" spans="1:7" x14ac:dyDescent="0.45">
      <c r="A9" s="6" t="s">
        <v>232</v>
      </c>
      <c r="B9" s="6">
        <v>95</v>
      </c>
      <c r="C9" s="6">
        <v>94</v>
      </c>
      <c r="D9" s="6">
        <v>93</v>
      </c>
      <c r="E9" s="6">
        <v>95</v>
      </c>
      <c r="F9" s="6">
        <v>96</v>
      </c>
      <c r="G9" s="6">
        <f t="shared" si="0"/>
        <v>473</v>
      </c>
    </row>
    <row r="10" spans="1:7" x14ac:dyDescent="0.45">
      <c r="A10" s="6" t="s">
        <v>233</v>
      </c>
      <c r="B10" s="6">
        <v>84</v>
      </c>
      <c r="C10" s="6">
        <v>86</v>
      </c>
      <c r="D10" s="6">
        <v>81</v>
      </c>
      <c r="E10" s="6">
        <v>82</v>
      </c>
      <c r="F10" s="6">
        <v>70</v>
      </c>
      <c r="G10" s="6">
        <f t="shared" si="0"/>
        <v>403</v>
      </c>
    </row>
    <row r="11" spans="1:7" x14ac:dyDescent="0.45">
      <c r="A11" s="6" t="s">
        <v>234</v>
      </c>
      <c r="B11" s="6">
        <v>76</v>
      </c>
      <c r="C11" s="6">
        <v>77</v>
      </c>
      <c r="D11" s="6">
        <v>68</v>
      </c>
      <c r="E11" s="6">
        <v>72</v>
      </c>
      <c r="F11" s="6">
        <v>74</v>
      </c>
      <c r="G11" s="6">
        <f t="shared" si="0"/>
        <v>367</v>
      </c>
    </row>
    <row r="12" spans="1:7" x14ac:dyDescent="0.45">
      <c r="A12" s="6" t="s">
        <v>235</v>
      </c>
      <c r="B12" s="6">
        <v>63</v>
      </c>
      <c r="C12" s="6">
        <v>60</v>
      </c>
      <c r="D12" s="6">
        <v>67</v>
      </c>
      <c r="E12" s="6">
        <v>65</v>
      </c>
      <c r="F12" s="6">
        <v>68</v>
      </c>
      <c r="G12" s="6">
        <f t="shared" si="0"/>
        <v>323</v>
      </c>
    </row>
    <row r="13" spans="1:7" x14ac:dyDescent="0.45">
      <c r="A13" s="6" t="s">
        <v>236</v>
      </c>
      <c r="B13" s="6">
        <v>55</v>
      </c>
      <c r="C13" s="6">
        <v>60</v>
      </c>
      <c r="D13" s="6">
        <v>57</v>
      </c>
      <c r="E13" s="6">
        <v>58</v>
      </c>
      <c r="F13" s="6">
        <v>53</v>
      </c>
      <c r="G13" s="6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247650</xdr:colOff>
                    <xdr:row>2</xdr:row>
                    <xdr:rowOff>31750</xdr:rowOff>
                  </from>
                  <to>
                    <xdr:col>9</xdr:col>
                    <xdr:colOff>558800</xdr:colOff>
                    <xdr:row>3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9"/>
  <sheetViews>
    <sheetView workbookViewId="0">
      <selection activeCell="Q23" sqref="Q23"/>
    </sheetView>
  </sheetViews>
  <sheetFormatPr defaultRowHeight="17" x14ac:dyDescent="0.45"/>
  <sheetData>
    <row r="1" spans="1:6" ht="21" x14ac:dyDescent="0.45">
      <c r="A1" s="32" t="s">
        <v>237</v>
      </c>
      <c r="B1" s="32"/>
      <c r="C1" s="32"/>
      <c r="D1" s="32"/>
      <c r="E1" s="32"/>
      <c r="F1" s="32"/>
    </row>
    <row r="3" spans="1:6" x14ac:dyDescent="0.45">
      <c r="A3" s="6" t="s">
        <v>238</v>
      </c>
      <c r="B3" s="6" t="s">
        <v>239</v>
      </c>
      <c r="C3" s="6" t="s">
        <v>240</v>
      </c>
      <c r="D3" s="6" t="s">
        <v>241</v>
      </c>
      <c r="E3" s="6" t="s">
        <v>242</v>
      </c>
      <c r="F3" s="6" t="s">
        <v>243</v>
      </c>
    </row>
    <row r="4" spans="1:6" x14ac:dyDescent="0.45">
      <c r="A4" s="6" t="s">
        <v>244</v>
      </c>
      <c r="B4" s="6" t="s">
        <v>245</v>
      </c>
      <c r="C4" s="6">
        <v>5</v>
      </c>
      <c r="D4" s="11">
        <v>35000</v>
      </c>
      <c r="E4" s="11">
        <v>15000</v>
      </c>
      <c r="F4" s="11">
        <f t="shared" ref="F4:F9" si="0">D4*C4+E4</f>
        <v>190000</v>
      </c>
    </row>
    <row r="5" spans="1:6" x14ac:dyDescent="0.45">
      <c r="A5" s="6" t="s">
        <v>246</v>
      </c>
      <c r="B5" s="6" t="s">
        <v>247</v>
      </c>
      <c r="C5" s="6">
        <v>4</v>
      </c>
      <c r="D5" s="11">
        <v>40000</v>
      </c>
      <c r="E5" s="11">
        <v>18000</v>
      </c>
      <c r="F5" s="11">
        <f t="shared" si="0"/>
        <v>178000</v>
      </c>
    </row>
    <row r="6" spans="1:6" x14ac:dyDescent="0.45">
      <c r="A6" s="6" t="s">
        <v>248</v>
      </c>
      <c r="B6" s="6" t="s">
        <v>249</v>
      </c>
      <c r="C6" s="6">
        <v>2</v>
      </c>
      <c r="D6" s="11">
        <v>48000</v>
      </c>
      <c r="E6" s="11">
        <v>20000</v>
      </c>
      <c r="F6" s="11">
        <f t="shared" si="0"/>
        <v>116000</v>
      </c>
    </row>
    <row r="7" spans="1:6" x14ac:dyDescent="0.45">
      <c r="A7" s="6" t="s">
        <v>250</v>
      </c>
      <c r="B7" s="6" t="s">
        <v>251</v>
      </c>
      <c r="C7" s="6">
        <v>4</v>
      </c>
      <c r="D7" s="11">
        <v>35000</v>
      </c>
      <c r="E7" s="11">
        <v>15000</v>
      </c>
      <c r="F7" s="11">
        <f t="shared" si="0"/>
        <v>155000</v>
      </c>
    </row>
    <row r="8" spans="1:6" x14ac:dyDescent="0.45">
      <c r="A8" s="6" t="s">
        <v>252</v>
      </c>
      <c r="B8" s="6" t="s">
        <v>253</v>
      </c>
      <c r="C8" s="6">
        <v>3</v>
      </c>
      <c r="D8" s="11">
        <v>40000</v>
      </c>
      <c r="E8" s="11">
        <v>18000</v>
      </c>
      <c r="F8" s="11">
        <f t="shared" si="0"/>
        <v>138000</v>
      </c>
    </row>
    <row r="9" spans="1:6" x14ac:dyDescent="0.45">
      <c r="A9" s="6" t="s">
        <v>254</v>
      </c>
      <c r="B9" s="6" t="s">
        <v>255</v>
      </c>
      <c r="C9" s="6">
        <v>5</v>
      </c>
      <c r="D9" s="11">
        <v>35000</v>
      </c>
      <c r="E9" s="11">
        <v>17000</v>
      </c>
      <c r="F9" s="11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조성효</cp:lastModifiedBy>
  <dcterms:created xsi:type="dcterms:W3CDTF">2023-04-27T08:01:32Z</dcterms:created>
  <dcterms:modified xsi:type="dcterms:W3CDTF">2025-08-28T06:29:27Z</dcterms:modified>
</cp:coreProperties>
</file>