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2025_기출문제집_컴활1급실기_학습자료_241206 update\01 시험장따라하기\"/>
    </mc:Choice>
  </mc:AlternateContent>
  <xr:revisionPtr revIDLastSave="0" documentId="13_ncr:1_{834A29AC-E023-4C76-B5CB-49D1E3C0EA88}" xr6:coauthVersionLast="47" xr6:coauthVersionMax="47" xr10:uidLastSave="{00000000-0000-0000-0000-000000000000}"/>
  <bookViews>
    <workbookView xWindow="10092" yWindow="0" windowWidth="13044" windowHeight="13776" tabRatio="771" firstSheet="3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eta.IF" hidden="1" xlm="1">#NAME?</definedName>
    <definedName name="_xleta.MATCH" hidden="1" xlm="1">#NAME?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1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9" l="1"/>
  <c r="F31" i="9"/>
  <c r="F28" i="9"/>
  <c r="F25" i="9"/>
  <c r="F21" i="9"/>
  <c r="F18" i="9"/>
  <c r="F14" i="9"/>
  <c r="F7" i="9"/>
  <c r="F5" i="9"/>
  <c r="F37" i="9" s="1"/>
  <c r="G36" i="9"/>
  <c r="G29" i="9"/>
  <c r="G19" i="9"/>
  <c r="G8" i="9"/>
  <c r="G38" i="9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J20" i="3"/>
  <c r="M13" i="3" a="1"/>
  <c r="M13" i="3" s="1"/>
  <c r="M14" i="3" a="1"/>
  <c r="M14" i="3" s="1"/>
  <c r="M15" i="3" a="1"/>
  <c r="M15" i="3" s="1"/>
  <c r="M16" i="3" a="1"/>
  <c r="M16" i="3" s="1"/>
  <c r="M12" i="3" a="1"/>
  <c r="M12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K13" i="3" a="1"/>
  <c r="K13" i="3" s="1"/>
  <c r="K14" i="3" a="1"/>
  <c r="K14" i="3" s="1"/>
  <c r="K15" i="3" a="1"/>
  <c r="K15" i="3" s="1"/>
  <c r="K16" i="3" a="1"/>
  <c r="K16" i="3" s="1"/>
  <c r="K12" i="3" a="1"/>
  <c r="K12" i="3" s="1"/>
  <c r="H5" i="3" a="1"/>
  <c r="H13" i="3" a="1"/>
  <c r="H21" i="3" a="1"/>
  <c r="H29" i="3" a="1"/>
  <c r="H6" i="3" a="1"/>
  <c r="H14" i="3" a="1"/>
  <c r="H22" i="3" a="1"/>
  <c r="H30" i="3" a="1"/>
  <c r="H17" i="3" a="1"/>
  <c r="H26" i="3" a="1"/>
  <c r="H27" i="3" a="1"/>
  <c r="H20" i="3" a="1"/>
  <c r="H7" i="3" a="1"/>
  <c r="H15" i="3" a="1"/>
  <c r="H23" i="3" a="1"/>
  <c r="H31" i="3" a="1"/>
  <c r="H8" i="3" a="1"/>
  <c r="H16" i="3" a="1"/>
  <c r="H24" i="3" a="1"/>
  <c r="H32" i="3" a="1"/>
  <c r="H9" i="3" a="1"/>
  <c r="H25" i="3" a="1"/>
  <c r="H33" i="3" a="1"/>
  <c r="H10" i="3" a="1"/>
  <c r="H19" i="3" a="1"/>
  <c r="H12" i="3" a="1"/>
  <c r="H18" i="3" a="1"/>
  <c r="H11" i="3" a="1"/>
  <c r="H28" i="3" a="1"/>
  <c r="H4" i="3" a="1"/>
  <c r="H28" i="3" l="1"/>
  <c r="H11" i="3"/>
  <c r="H18" i="3"/>
  <c r="H12" i="3"/>
  <c r="H19" i="3"/>
  <c r="H10" i="3"/>
  <c r="H33" i="3"/>
  <c r="H25" i="3"/>
  <c r="H9" i="3"/>
  <c r="H32" i="3"/>
  <c r="H24" i="3"/>
  <c r="H16" i="3"/>
  <c r="H8" i="3"/>
  <c r="H31" i="3"/>
  <c r="H23" i="3"/>
  <c r="H15" i="3"/>
  <c r="H7" i="3"/>
  <c r="H20" i="3"/>
  <c r="H27" i="3"/>
  <c r="H26" i="3"/>
  <c r="H17" i="3"/>
  <c r="H30" i="3"/>
  <c r="H22" i="3"/>
  <c r="H14" i="3"/>
  <c r="H6" i="3"/>
  <c r="H29" i="3"/>
  <c r="H21" i="3"/>
  <c r="H13" i="3"/>
  <c r="H5" i="3"/>
  <c r="H4" i="3"/>
  <c r="G4" i="3" l="1"/>
  <c r="B3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15B75E-9E00-4111-A3B3-87D83E3F239B}" name="MS Access Database_Query" type="1" refreshedVersion="8" background="1">
    <dbPr connection="DSN=MS Access Database;DBQ=D:\2025_기출문제집_컴활1급실기_학습자료_241206 update\01 시험장따라하기\학용품.accdb;DefaultDir=D: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  <connection id="2" xr16:uid="{5E8A486E-7967-4D2B-9309-36839F604A04}" name="MS Access Database_Query1" type="1" refreshedVersion="8" background="1">
    <dbPr connection="DSN=MS Access Database;DBQ=D:\2025_기출문제집_컴활1급실기_학습자료_241206 update\01 시험장따라하기\학용품.accdb;DefaultDir=D: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  <connection id="3" xr16:uid="{F0BD3C7A-699A-4E67-926A-411CB4145238}" name="MS Access Database_Query2" type="1" refreshedVersion="8" background="1">
    <dbPr connection="DSN=MS Access Database;DBQ=D:\2025_기출문제집_컴활1급실기_학습자료_241206 update\01 시험장따라하기\학용품.accdb;DefaultDir=D:\2025_기출문제집_컴활1급실기_학습자료_241206 update\01 시험장따라하기;DriverId=25;FIL=MS Access;MaxBufferSize=2048;PageTimeout=5;" command="SELECT 학용품판매.날짜, 학용품판매.문구점, 학용품판매.단가, 학용품판매.품목, 학용품판매.수량_x000d__x000a_FROM 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<sst xmlns="http://schemas.openxmlformats.org/spreadsheetml/2006/main" count="528" uniqueCount="72">
  <si>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</si>
  <si>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</si>
  <si>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</si>
  <si>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</si>
  <si>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</si>
  <si>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</si>
  <si>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</si>
  <si>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</si>
  <si>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</si>
  <si>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</si>
  <si>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</si>
  <si>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</si>
  <si>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</si>
  <si>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</si>
  <si>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</si>
  <si>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</si>
  <si>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</si>
  <si>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</si>
  <si>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</si>
  <si>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</si>
  <si>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</si>
  <si>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</si>
  <si>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</si>
  <si>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</si>
  <si>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</si>
  <si>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</si>
  <si>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</si>
  <si>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</si>
  <si>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</si>
  <si>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</si>
  <si>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</si>
  <si>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</si>
  <si>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</si>
  <si>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</si>
  <si>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</si>
  <si>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</si>
  <si>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</si>
  <si>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</si>
  <si>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</si>
  <si>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</si>
  <si>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</si>
  <si>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</si>
  <si>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</si>
  <si>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</si>
  <si>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</si>
  <si>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</si>
  <si>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</si>
  <si>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</si>
  <si>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</si>
  <si>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</si>
  <si>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</si>
  <si>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</si>
  <si>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새싹문구</t>
    <phoneticPr fontId="1" type="noConversion"/>
  </si>
  <si>
    <t>총합계</t>
  </si>
  <si>
    <t>남경문구 요약</t>
  </si>
  <si>
    <t>모닝아트 요약</t>
  </si>
  <si>
    <t>신화상사 요약</t>
  </si>
  <si>
    <t>화진아트 요약</t>
  </si>
  <si>
    <t>리코더 개수</t>
  </si>
  <si>
    <t>종합장 개수</t>
  </si>
  <si>
    <t>크레파스 개수</t>
  </si>
  <si>
    <t>연필 개수</t>
  </si>
  <si>
    <t>전체 개수</t>
  </si>
  <si>
    <t>합계 : 단가</t>
  </si>
  <si>
    <t>합계 : 수량</t>
  </si>
  <si>
    <t>값</t>
  </si>
  <si>
    <t>분기(날짜)</t>
  </si>
  <si>
    <t>1사분기</t>
  </si>
  <si>
    <t>2사분기</t>
  </si>
  <si>
    <t>3사분기</t>
  </si>
  <si>
    <t>***</t>
  </si>
  <si>
    <t>E782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</si>
</sst>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8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굴림" panose="020B0600000101010101" pitchFamily="50" charset="-127"/>
                <a:cs typeface="+mn-cs"/>
              </a:defRPr>
            </a:pPr>
            <a:r>
              <a:rPr lang="ko-KR" altLang="en-US" sz="2000" baseline="0"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>
            <a:lumMod val="60000"/>
            <a:lumOff val="4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품목별 판매금액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7620</xdr:rowOff>
        </xdr:from>
        <xdr:to>
          <xdr:col>5</xdr:col>
          <xdr:colOff>838200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198120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ungmin Jeon" refreshedDate="45694.553289467593" backgroundQuery="1" createdVersion="8" refreshedVersion="8" minRefreshableVersion="3" recordCount="30" xr:uid="{B83B537C-20AC-4FF3-985B-C706A9CCCBA6}">
  <cacheSource type="external" connectionId="3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A113557-9C68-4296-9B3D-A28474F4526D}" name="피벗 테이블2" cacheId="13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dataField="1" compact="0" showAll="0"/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3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2" baseField="3" baseItem="0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topLeftCell="A12" workbookViewId="0">
      <selection activeCell="P15" sqref="P15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</cols>
  <sheetData>
    <row r="2" spans="2:7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AND(FIND("화",$C3), OR(MONTH($B3)= 5, MONTH($B3)=7))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(ISEVEN(ROW($B3:$G3)) * (LEFT($D3,1) = "E"))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H32"/>
  <sheetViews>
    <sheetView zoomScaleNormal="100" workbookViewId="0">
      <selection activeCell="K12" sqref="K12"/>
    </sheetView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  <col min="9" max="12" width="8.796875" customWidth="1"/>
  </cols>
  <sheetData>
    <row r="1" spans="1:8" x14ac:dyDescent="0.4">
      <c r="A1" s="20"/>
    </row>
    <row r="2" spans="1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1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1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1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1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1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1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1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1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1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1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1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1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1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1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topLeftCell="A3" workbookViewId="0">
      <selection activeCell="K28" sqref="K28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1" width="12.3984375" customWidth="1"/>
    <col min="12" max="12" width="13.8984375" bestFit="1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36">
        <f>$E4*$F4*(1-VLOOKUP($D4, $J$5:$O$8, (MATCH($F4, $K$4:$O$4, 1)+1),FALSE))</f>
        <v>387000</v>
      </c>
      <c r="H4" s="17" t="str" cm="1">
        <f t="array" ref="H4">fn비고($A4)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36">
        <f t="shared" ref="G5:G33" si="0">$E5*$F5*(1-VLOOKUP($D5, $J$5:$O$8, (MATCH($F5, $K$4:$O$4, 1)+1),FALSE))</f>
        <v>28420</v>
      </c>
      <c r="H5" s="17" t="str" cm="1">
        <f t="array" ref="H5">fn비고($A5)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36">
        <f t="shared" si="0"/>
        <v>37240</v>
      </c>
      <c r="H6" s="17" t="str" cm="1">
        <f t="array" ref="H6">fn비고($A6)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52</v>
      </c>
      <c r="C7" s="14" t="s">
        <v>15</v>
      </c>
      <c r="D7" s="14" t="s">
        <v>16</v>
      </c>
      <c r="E7" s="17">
        <v>1000</v>
      </c>
      <c r="F7" s="17">
        <v>100</v>
      </c>
      <c r="G7" s="36">
        <f t="shared" si="0"/>
        <v>93000</v>
      </c>
      <c r="H7" s="17" t="str" cm="1">
        <f t="array" ref="H7">fn비고($A7)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36">
        <f t="shared" si="0"/>
        <v>1262250</v>
      </c>
      <c r="H8" s="17" t="str" cm="1">
        <f t="array" ref="H8">fn비고($A8)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36">
        <f t="shared" si="0"/>
        <v>1198500</v>
      </c>
      <c r="H9" s="17" t="str" cm="1">
        <f t="array" ref="H9">fn비고($A9)</f>
        <v>2020-4사분기</v>
      </c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36">
        <f t="shared" si="0"/>
        <v>918000</v>
      </c>
      <c r="H10" s="17" t="str" cm="1">
        <f t="array" ref="H10">fn비고($A10)</f>
        <v>2019-1사분기</v>
      </c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36">
        <f t="shared" si="0"/>
        <v>373500</v>
      </c>
      <c r="H11" s="17" t="str" cm="1">
        <f t="array" ref="H11">fn비고($A11)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36">
        <f t="shared" si="0"/>
        <v>432450</v>
      </c>
      <c r="H12" s="17" t="str" cm="1">
        <f t="array" ref="H12">fn비고($A12)</f>
        <v>2019-3사분기</v>
      </c>
      <c r="J12" s="14" t="s">
        <v>17</v>
      </c>
      <c r="K12" s="17">
        <f t="array" ref="K12">IFERROR(AVERAGE(IF(($B$4:$B$33=$J12)*($D$4:$D$33=K$11),$F$4:$F$33)), "판매수량없음")</f>
        <v>99</v>
      </c>
      <c r="L12" s="17">
        <f t="array" ref="L12">IFERROR(AVERAGE(IF(($B$4:$B$33=$J12)*($D$4:$D$33=L$11),$F$4:$F$33)), "판매수량없음")</f>
        <v>71.666666666666671</v>
      </c>
      <c r="M12" s="17" t="str">
        <f t="array" ref="M12">TEXT(SUM(($B$4:$B$33=$J12)*1),"#건")</f>
        <v>5건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36">
        <f t="shared" si="0"/>
        <v>54096</v>
      </c>
      <c r="H13" s="17" t="str" cm="1">
        <f t="array" ref="H13">fn비고($A13)</f>
        <v>2019-1사분기</v>
      </c>
      <c r="J13" s="14" t="s">
        <v>8</v>
      </c>
      <c r="K13" s="17" t="str">
        <f t="array" ref="K13">IFERROR(AVERAGE(IF(($B$4:$B$33=$J13)*($D$4:$D$33=K$11),$F$4:$F$33)), "판매수량없음")</f>
        <v>판매수량없음</v>
      </c>
      <c r="L13" s="17">
        <f t="array" ref="L13">IFERROR(AVERAGE(IF(($B$4:$B$33=$J13)*($D$4:$D$33=L$11),$F$4:$F$33)), "판매수량없음")</f>
        <v>79.2</v>
      </c>
      <c r="M13" s="17" t="str">
        <f t="array" ref="M13">TEXT(SUM(($B$4:$B$33=$J13)*1),"#건")</f>
        <v>9건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36">
        <f t="shared" si="0"/>
        <v>137750</v>
      </c>
      <c r="H14" s="17" t="str" cm="1">
        <f t="array" ref="H14">fn비고($A14)</f>
        <v>2019-2사분기</v>
      </c>
      <c r="J14" s="14" t="s">
        <v>11</v>
      </c>
      <c r="K14" s="17">
        <f t="array" ref="K14">IFERROR(AVERAGE(IF(($B$4:$B$33=$J14)*($D$4:$D$33=K$11),$F$4:$F$33)), "판매수량없음")</f>
        <v>57</v>
      </c>
      <c r="L14" s="17" t="str">
        <f t="array" ref="L14">IFERROR(AVERAGE(IF(($B$4:$B$33=$J14)*($D$4:$D$33=L$11),$F$4:$F$33)), "판매수량없음")</f>
        <v>판매수량없음</v>
      </c>
      <c r="M14" s="17" t="str">
        <f t="array" ref="M14">TEXT(SUM(($B$4:$B$33=$J14)*1),"#건")</f>
        <v>2건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36">
        <f t="shared" si="0"/>
        <v>54720</v>
      </c>
      <c r="H15" s="17" t="str" cm="1">
        <f t="array" ref="H15">fn비고($A15)</f>
        <v>2019-1사분기</v>
      </c>
      <c r="J15" s="14" t="s">
        <v>14</v>
      </c>
      <c r="K15" s="17" t="str">
        <f t="array" ref="K15">IFERROR(AVERAGE(IF(($B$4:$B$33=$J15)*($D$4:$D$33=K$11),$F$4:$F$33)), "판매수량없음")</f>
        <v>판매수량없음</v>
      </c>
      <c r="L15" s="17">
        <f t="array" ref="L15">IFERROR(AVERAGE(IF(($B$4:$B$33=$J15)*($D$4:$D$33=L$11),$F$4:$F$33)), "판매수량없음")</f>
        <v>24</v>
      </c>
      <c r="M15" s="17" t="str">
        <f t="array" ref="M15">TEXT(SUM(($B$4:$B$33=$J15)*1),"#건")</f>
        <v>9건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36">
        <f t="shared" si="0"/>
        <v>53900</v>
      </c>
      <c r="H16" s="17" t="str" cm="1">
        <f t="array" ref="H16">fn비고($A16)</f>
        <v>2019-2사분기</v>
      </c>
      <c r="J16" s="14" t="s">
        <v>5</v>
      </c>
      <c r="K16" s="17">
        <f t="array" ref="K16">IFERROR(AVERAGE(IF(($B$4:$B$33=$J16)*($D$4:$D$33=K$11),$F$4:$F$33)), "판매수량없음")</f>
        <v>50.333333333333336</v>
      </c>
      <c r="L16" s="17">
        <f t="array" ref="L16">IFERROR(AVERAGE(IF(($B$4:$B$33=$J16)*($D$4:$D$33=L$11),$F$4:$F$33)), "판매수량없음")</f>
        <v>72</v>
      </c>
      <c r="M16" s="17" t="str">
        <f t="array" ref="M16">TEXT(SUM(($B$4:$B$33=$J16)*1),"#건")</f>
        <v>5건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36">
        <f t="shared" si="0"/>
        <v>54720</v>
      </c>
      <c r="H17" s="17" t="str" cm="1">
        <f t="array" ref="H17">fn비고($A17)</f>
        <v>2019-4사분기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36">
        <f t="shared" si="0"/>
        <v>251099.99999999997</v>
      </c>
      <c r="H18" s="17" t="str" cm="1">
        <f t="array" ref="H18">fn비고($A18)</f>
        <v>2020-2사분기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36">
        <f t="shared" si="0"/>
        <v>109296</v>
      </c>
      <c r="H19" s="17" t="str" cm="1">
        <f t="array" ref="H19">fn비고($A19)</f>
        <v>2019-2사분기</v>
      </c>
      <c r="J19" s="37" t="s">
        <v>26</v>
      </c>
      <c r="K19" s="37"/>
      <c r="L19" s="37"/>
      <c r="M19" s="37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36">
        <f t="shared" si="0"/>
        <v>98256</v>
      </c>
      <c r="H20" s="17" t="str" cm="1">
        <f t="array" ref="H20">fn비고($A20)</f>
        <v>2019-1사분기</v>
      </c>
      <c r="J20" s="38" t="str">
        <f>INDEX($A$4:$H$33, MATCH(MAX($F$4:$F$33),$F$4:$F$33, 0), 4) &amp; "-" &amp; INDEX($A$4:$H$33, MATCH(MAX($F$4:$F$33),$F$4:$F$33, 0), 2)</f>
        <v>종합장-새싹문구</v>
      </c>
      <c r="K20" s="39"/>
      <c r="L20" s="39"/>
      <c r="M20" s="39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36">
        <f t="shared" si="0"/>
        <v>288300</v>
      </c>
      <c r="H21" s="17" t="str" cm="1">
        <f t="array" ref="H21">fn비고($A21)</f>
        <v>2019-1사분기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36">
        <f t="shared" si="0"/>
        <v>346500</v>
      </c>
      <c r="H22" s="17" t="str" cm="1">
        <f t="array" ref="H22">fn비고($A22)</f>
        <v>2020-1사분기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36">
        <f t="shared" si="0"/>
        <v>65664</v>
      </c>
      <c r="H23" s="17" t="str" cm="1">
        <f t="array" ref="H23">fn비고($A23)</f>
        <v>2019-1사분기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36">
        <f t="shared" si="0"/>
        <v>918000</v>
      </c>
      <c r="H24" s="17" t="str" cm="1">
        <f t="array" ref="H24">fn비고($A24)</f>
        <v>2019-4사분기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36">
        <f t="shared" si="0"/>
        <v>84640</v>
      </c>
      <c r="H25" s="17" t="str" cm="1">
        <f t="array" ref="H25">fn비고($A25)</f>
        <v>2019-1사분기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36">
        <f t="shared" si="0"/>
        <v>1224000</v>
      </c>
      <c r="H26" s="17" t="str" cm="1">
        <f t="array" ref="H26">fn비고($A26)</f>
        <v>2020-1사분기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36">
        <f t="shared" si="0"/>
        <v>199500</v>
      </c>
      <c r="H27" s="17" t="str" cm="1">
        <f t="array" ref="H27">fn비고($A27)</f>
        <v>2019-3사분기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36">
        <f t="shared" si="0"/>
        <v>688500</v>
      </c>
      <c r="H28" s="17" t="str" cm="1">
        <f t="array" ref="H28">fn비고($A28)</f>
        <v>2019-3사분기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36">
        <f t="shared" si="0"/>
        <v>104500</v>
      </c>
      <c r="H29" s="17" t="str" cm="1">
        <f t="array" ref="H29">fn비고($A29)</f>
        <v>2019-3사분기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36">
        <f t="shared" si="0"/>
        <v>334800</v>
      </c>
      <c r="H30" s="17" t="str" cm="1">
        <f t="array" ref="H30">fn비고($A30)</f>
        <v>2019-2사분기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36">
        <f t="shared" si="0"/>
        <v>19200</v>
      </c>
      <c r="H31" s="17" t="str" cm="1">
        <f t="array" ref="H31">fn비고($A31)</f>
        <v>2019-2사분기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36">
        <f t="shared" si="0"/>
        <v>1020000</v>
      </c>
      <c r="H32" s="17" t="str" cm="1">
        <f t="array" ref="H32">fn비고($A32)</f>
        <v>2019-2사분기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36">
        <f t="shared" si="0"/>
        <v>1173000</v>
      </c>
      <c r="H33" s="17" t="str" cm="1">
        <f t="array" ref="H33">fn비고($A33)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E8" sqref="E8"/>
    </sheetView>
  </sheetViews>
  <sheetFormatPr defaultRowHeight="17.399999999999999" x14ac:dyDescent="0.4"/>
  <cols>
    <col min="2" max="2" width="13.09765625" bestFit="1" customWidth="1"/>
    <col min="3" max="3" width="8.59765625" bestFit="1" customWidth="1"/>
    <col min="4" max="9" width="11.796875" bestFit="1" customWidth="1"/>
    <col min="10" max="11" width="21.19921875" bestFit="1" customWidth="1"/>
    <col min="12" max="13" width="12.8984375" bestFit="1" customWidth="1"/>
    <col min="14" max="15" width="21.19921875" bestFit="1" customWidth="1"/>
    <col min="16" max="17" width="12.8984375" bestFit="1" customWidth="1"/>
    <col min="18" max="19" width="21.19921875" bestFit="1" customWidth="1"/>
    <col min="20" max="21" width="12.8984375" bestFit="1" customWidth="1"/>
    <col min="22" max="23" width="21.19921875" bestFit="1" customWidth="1"/>
    <col min="24" max="25" width="12.8984375" bestFit="1" customWidth="1"/>
    <col min="26" max="27" width="21.19921875" bestFit="1" customWidth="1"/>
    <col min="28" max="29" width="12.8984375" bestFit="1" customWidth="1"/>
    <col min="30" max="31" width="21.19921875" bestFit="1" customWidth="1"/>
    <col min="32" max="33" width="12.8984375" bestFit="1" customWidth="1"/>
    <col min="34" max="35" width="21.19921875" bestFit="1" customWidth="1"/>
    <col min="36" max="37" width="12.8984375" bestFit="1" customWidth="1"/>
    <col min="38" max="39" width="21.19921875" bestFit="1" customWidth="1"/>
    <col min="40" max="41" width="12.8984375" bestFit="1" customWidth="1"/>
    <col min="42" max="43" width="21.19921875" bestFit="1" customWidth="1"/>
    <col min="44" max="45" width="12.8984375" bestFit="1" customWidth="1"/>
    <col min="46" max="47" width="21.19921875" bestFit="1" customWidth="1"/>
    <col min="48" max="49" width="12.8984375" bestFit="1" customWidth="1"/>
    <col min="50" max="51" width="21.19921875" bestFit="1" customWidth="1"/>
    <col min="52" max="53" width="12.8984375" bestFit="1" customWidth="1"/>
    <col min="54" max="55" width="21.19921875" bestFit="1" customWidth="1"/>
    <col min="56" max="57" width="12.8984375" bestFit="1" customWidth="1"/>
    <col min="58" max="59" width="21.19921875" bestFit="1" customWidth="1"/>
    <col min="60" max="61" width="12.8984375" bestFit="1" customWidth="1"/>
    <col min="62" max="63" width="21.19921875" bestFit="1" customWidth="1"/>
    <col min="64" max="65" width="12.8984375" bestFit="1" customWidth="1"/>
    <col min="66" max="67" width="21.19921875" bestFit="1" customWidth="1"/>
    <col min="68" max="69" width="12.8984375" bestFit="1" customWidth="1"/>
    <col min="70" max="71" width="21.19921875" bestFit="1" customWidth="1"/>
    <col min="72" max="73" width="12.8984375" bestFit="1" customWidth="1"/>
    <col min="74" max="75" width="21.19921875" bestFit="1" customWidth="1"/>
    <col min="76" max="77" width="12.8984375" bestFit="1" customWidth="1"/>
    <col min="78" max="79" width="21.19921875" bestFit="1" customWidth="1"/>
    <col min="80" max="81" width="12.8984375" bestFit="1" customWidth="1"/>
    <col min="82" max="83" width="21.19921875" bestFit="1" customWidth="1"/>
    <col min="84" max="85" width="12.8984375" bestFit="1" customWidth="1"/>
    <col min="86" max="87" width="21.19921875" bestFit="1" customWidth="1"/>
    <col min="88" max="89" width="12.8984375" bestFit="1" customWidth="1"/>
    <col min="90" max="91" width="21.19921875" bestFit="1" customWidth="1"/>
    <col min="92" max="93" width="12.8984375" bestFit="1" customWidth="1"/>
    <col min="94" max="95" width="21.19921875" bestFit="1" customWidth="1"/>
    <col min="96" max="97" width="12.8984375" bestFit="1" customWidth="1"/>
    <col min="98" max="99" width="21.19921875" bestFit="1" customWidth="1"/>
    <col min="100" max="101" width="12.8984375" bestFit="1" customWidth="1"/>
    <col min="102" max="103" width="21.19921875" bestFit="1" customWidth="1"/>
    <col min="104" max="105" width="12.8984375" bestFit="1" customWidth="1"/>
    <col min="106" max="107" width="21.19921875" bestFit="1" customWidth="1"/>
    <col min="108" max="109" width="12.8984375" bestFit="1" customWidth="1"/>
    <col min="110" max="111" width="21.19921875" bestFit="1" customWidth="1"/>
    <col min="112" max="113" width="12.8984375" bestFit="1" customWidth="1"/>
    <col min="114" max="115" width="21.19921875" bestFit="1" customWidth="1"/>
    <col min="116" max="117" width="12.8984375" bestFit="1" customWidth="1"/>
    <col min="118" max="119" width="21.19921875" bestFit="1" customWidth="1"/>
    <col min="120" max="121" width="12.8984375" bestFit="1" customWidth="1"/>
    <col min="122" max="123" width="21.19921875" bestFit="1" customWidth="1"/>
    <col min="124" max="125" width="10.8984375" bestFit="1" customWidth="1"/>
    <col min="126" max="127" width="18.19921875" bestFit="1" customWidth="1"/>
    <col min="128" max="129" width="10.8984375" bestFit="1" customWidth="1"/>
    <col min="130" max="131" width="18.19921875" bestFit="1" customWidth="1"/>
    <col min="132" max="133" width="14" bestFit="1" customWidth="1"/>
    <col min="134" max="135" width="10.8984375" bestFit="1" customWidth="1"/>
    <col min="136" max="137" width="17.09765625" bestFit="1" customWidth="1"/>
    <col min="138" max="139" width="14" bestFit="1" customWidth="1"/>
    <col min="140" max="141" width="14.8984375" bestFit="1" customWidth="1"/>
  </cols>
  <sheetData>
    <row r="2" spans="2:9" x14ac:dyDescent="0.4">
      <c r="D2" s="40" t="s">
        <v>66</v>
      </c>
      <c r="E2" s="40" t="s">
        <v>65</v>
      </c>
    </row>
    <row r="3" spans="2:9" x14ac:dyDescent="0.4">
      <c r="D3" t="s">
        <v>67</v>
      </c>
      <c r="F3" t="s">
        <v>68</v>
      </c>
      <c r="H3" t="s">
        <v>69</v>
      </c>
    </row>
    <row r="4" spans="2:9" x14ac:dyDescent="0.4">
      <c r="B4" s="40" t="s">
        <v>1</v>
      </c>
      <c r="C4" s="40" t="s">
        <v>2</v>
      </c>
      <c r="D4" t="s">
        <v>63</v>
      </c>
      <c r="E4" t="s">
        <v>64</v>
      </c>
      <c r="F4" t="s">
        <v>63</v>
      </c>
      <c r="G4" t="s">
        <v>64</v>
      </c>
      <c r="H4" t="s">
        <v>63</v>
      </c>
      <c r="I4" t="s">
        <v>64</v>
      </c>
    </row>
    <row r="5" spans="2:9" x14ac:dyDescent="0.4">
      <c r="B5" t="s">
        <v>17</v>
      </c>
      <c r="D5" s="42">
        <v>30000</v>
      </c>
      <c r="E5" s="41">
        <v>164</v>
      </c>
      <c r="F5" s="42">
        <v>20000</v>
      </c>
      <c r="G5" s="41">
        <v>35</v>
      </c>
      <c r="H5" s="42">
        <v>15000</v>
      </c>
      <c r="I5" s="41">
        <v>51</v>
      </c>
    </row>
    <row r="6" spans="2:9" x14ac:dyDescent="0.4">
      <c r="C6" t="s">
        <v>13</v>
      </c>
      <c r="D6" s="42">
        <v>30000</v>
      </c>
      <c r="E6" s="41">
        <v>164</v>
      </c>
      <c r="F6" s="42">
        <v>15000</v>
      </c>
      <c r="G6" s="41">
        <v>24</v>
      </c>
      <c r="H6" s="42">
        <v>15000</v>
      </c>
      <c r="I6" s="41">
        <v>51</v>
      </c>
    </row>
    <row r="7" spans="2:9" x14ac:dyDescent="0.4">
      <c r="C7" t="s">
        <v>10</v>
      </c>
      <c r="D7" s="42" t="s">
        <v>70</v>
      </c>
      <c r="E7" s="41" t="s">
        <v>70</v>
      </c>
      <c r="F7" s="42">
        <v>5000</v>
      </c>
      <c r="G7" s="41">
        <v>11</v>
      </c>
      <c r="H7" s="42" t="s">
        <v>70</v>
      </c>
      <c r="I7" s="41" t="s">
        <v>70</v>
      </c>
    </row>
    <row r="8" spans="2:9" x14ac:dyDescent="0.4">
      <c r="B8" t="s">
        <v>8</v>
      </c>
      <c r="D8" s="42">
        <v>65000</v>
      </c>
      <c r="E8" s="41">
        <v>461</v>
      </c>
      <c r="F8" s="42">
        <v>30000</v>
      </c>
      <c r="G8" s="41">
        <v>179</v>
      </c>
      <c r="H8" s="42">
        <v>15000</v>
      </c>
      <c r="I8" s="41">
        <v>92</v>
      </c>
    </row>
    <row r="9" spans="2:9" x14ac:dyDescent="0.4">
      <c r="C9" t="s">
        <v>13</v>
      </c>
      <c r="D9" s="42">
        <v>45000</v>
      </c>
      <c r="E9" s="41">
        <v>197</v>
      </c>
      <c r="F9" s="42">
        <v>30000</v>
      </c>
      <c r="G9" s="41">
        <v>179</v>
      </c>
      <c r="H9" s="42">
        <v>15000</v>
      </c>
      <c r="I9" s="41">
        <v>92</v>
      </c>
    </row>
    <row r="10" spans="2:9" x14ac:dyDescent="0.4">
      <c r="C10" t="s">
        <v>10</v>
      </c>
      <c r="D10" s="42">
        <v>20000</v>
      </c>
      <c r="E10" s="41">
        <v>264</v>
      </c>
      <c r="F10" s="42" t="s">
        <v>70</v>
      </c>
      <c r="G10" s="41" t="s">
        <v>70</v>
      </c>
      <c r="H10" s="42" t="s">
        <v>70</v>
      </c>
      <c r="I10" s="41" t="s">
        <v>70</v>
      </c>
    </row>
    <row r="11" spans="2:9" x14ac:dyDescent="0.4">
      <c r="B11" t="s">
        <v>11</v>
      </c>
      <c r="D11" s="42">
        <v>1200</v>
      </c>
      <c r="E11" s="41">
        <v>57</v>
      </c>
      <c r="F11" s="42">
        <v>1000</v>
      </c>
      <c r="G11" s="41">
        <v>99</v>
      </c>
      <c r="H11" s="42" t="s">
        <v>70</v>
      </c>
      <c r="I11" s="41" t="s">
        <v>70</v>
      </c>
    </row>
    <row r="12" spans="2:9" x14ac:dyDescent="0.4">
      <c r="C12" t="s">
        <v>7</v>
      </c>
      <c r="D12" s="42">
        <v>1200</v>
      </c>
      <c r="E12" s="41">
        <v>57</v>
      </c>
      <c r="F12" s="42" t="s">
        <v>70</v>
      </c>
      <c r="G12" s="41" t="s">
        <v>70</v>
      </c>
      <c r="H12" s="42" t="s">
        <v>70</v>
      </c>
      <c r="I12" s="41" t="s">
        <v>70</v>
      </c>
    </row>
    <row r="13" spans="2:9" x14ac:dyDescent="0.4">
      <c r="C13" t="s">
        <v>16</v>
      </c>
      <c r="D13" s="42" t="s">
        <v>70</v>
      </c>
      <c r="E13" s="41" t="s">
        <v>70</v>
      </c>
      <c r="F13" s="42">
        <v>1000</v>
      </c>
      <c r="G13" s="41">
        <v>99</v>
      </c>
      <c r="H13" s="42" t="s">
        <v>70</v>
      </c>
      <c r="I13" s="41" t="s">
        <v>70</v>
      </c>
    </row>
    <row r="14" spans="2:9" x14ac:dyDescent="0.4">
      <c r="B14" t="s">
        <v>14</v>
      </c>
      <c r="D14" s="42">
        <v>7000</v>
      </c>
      <c r="E14" s="41">
        <v>178</v>
      </c>
      <c r="F14" s="42">
        <v>8200</v>
      </c>
      <c r="G14" s="41">
        <v>248</v>
      </c>
      <c r="H14" s="42">
        <v>6000</v>
      </c>
      <c r="I14" s="41">
        <v>51</v>
      </c>
    </row>
    <row r="15" spans="2:9" x14ac:dyDescent="0.4">
      <c r="C15" t="s">
        <v>7</v>
      </c>
      <c r="D15" s="42" t="s">
        <v>70</v>
      </c>
      <c r="E15" s="41" t="s">
        <v>70</v>
      </c>
      <c r="F15" s="42">
        <v>1200</v>
      </c>
      <c r="G15" s="41">
        <v>99</v>
      </c>
      <c r="H15" s="42" t="s">
        <v>70</v>
      </c>
      <c r="I15" s="41" t="s">
        <v>70</v>
      </c>
    </row>
    <row r="16" spans="2:9" x14ac:dyDescent="0.4">
      <c r="C16" t="s">
        <v>16</v>
      </c>
      <c r="D16" s="42">
        <v>2000</v>
      </c>
      <c r="E16" s="41">
        <v>149</v>
      </c>
      <c r="F16" s="42">
        <v>2000</v>
      </c>
      <c r="G16" s="41">
        <v>95</v>
      </c>
      <c r="H16" s="42">
        <v>1000</v>
      </c>
      <c r="I16" s="41">
        <v>29</v>
      </c>
    </row>
    <row r="17" spans="2:9" x14ac:dyDescent="0.4">
      <c r="C17" t="s">
        <v>10</v>
      </c>
      <c r="D17" s="42">
        <v>5000</v>
      </c>
      <c r="E17" s="41">
        <v>29</v>
      </c>
      <c r="F17" s="42">
        <v>5000</v>
      </c>
      <c r="G17" s="41">
        <v>54</v>
      </c>
      <c r="H17" s="42">
        <v>5000</v>
      </c>
      <c r="I17" s="41">
        <v>22</v>
      </c>
    </row>
    <row r="18" spans="2:9" x14ac:dyDescent="0.4">
      <c r="B18" t="s">
        <v>5</v>
      </c>
      <c r="D18" s="42">
        <v>2400</v>
      </c>
      <c r="E18" s="41">
        <v>135</v>
      </c>
      <c r="F18" s="42">
        <v>1200</v>
      </c>
      <c r="G18" s="41">
        <v>16</v>
      </c>
      <c r="H18" s="42">
        <v>5000</v>
      </c>
      <c r="I18" s="41">
        <v>86</v>
      </c>
    </row>
    <row r="19" spans="2:9" x14ac:dyDescent="0.4">
      <c r="C19" t="s">
        <v>7</v>
      </c>
      <c r="D19" s="42">
        <v>2400</v>
      </c>
      <c r="E19" s="41">
        <v>135</v>
      </c>
      <c r="F19" s="42">
        <v>1200</v>
      </c>
      <c r="G19" s="41">
        <v>16</v>
      </c>
      <c r="H19" s="42" t="s">
        <v>70</v>
      </c>
      <c r="I19" s="41" t="s">
        <v>70</v>
      </c>
    </row>
    <row r="20" spans="2:9" x14ac:dyDescent="0.4">
      <c r="C20" t="s">
        <v>10</v>
      </c>
      <c r="D20" s="42" t="s">
        <v>70</v>
      </c>
      <c r="E20" s="41" t="s">
        <v>70</v>
      </c>
      <c r="F20" s="42" t="s">
        <v>70</v>
      </c>
      <c r="G20" s="41" t="s">
        <v>70</v>
      </c>
      <c r="H20" s="42">
        <v>5000</v>
      </c>
      <c r="I20" s="41">
        <v>86</v>
      </c>
    </row>
    <row r="21" spans="2:9" x14ac:dyDescent="0.4">
      <c r="B21" t="s">
        <v>53</v>
      </c>
      <c r="D21" s="42">
        <v>105600</v>
      </c>
      <c r="E21" s="41">
        <v>995</v>
      </c>
      <c r="F21" s="42">
        <v>60400</v>
      </c>
      <c r="G21" s="41">
        <v>577</v>
      </c>
      <c r="H21" s="42">
        <v>41000</v>
      </c>
      <c r="I21" s="41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40529-EC0A-468F-BB25-C045C6B68678}">
  <sheetPr codeName="Sheet6"/>
  <dimension ref="B1:G38"/>
  <sheetViews>
    <sheetView topLeftCell="A16" zoomScale="85" zoomScaleNormal="85" workbookViewId="0">
      <selection activeCell="E7" sqref="E7"/>
    </sheetView>
  </sheetViews>
  <sheetFormatPr defaultRowHeight="17.399999999999999" outlineLevelRow="3" x14ac:dyDescent="0.4"/>
  <cols>
    <col min="1" max="1" width="4.8984375" customWidth="1"/>
    <col min="2" max="2" width="10.8984375" bestFit="1" customWidth="1"/>
    <col min="3" max="3" width="12" customWidth="1"/>
    <col min="4" max="4" width="12.09765625" customWidth="1"/>
    <col min="5" max="5" width="12.6992187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">
      <c r="B5" s="15"/>
      <c r="C5" s="14"/>
      <c r="D5" s="14"/>
      <c r="E5" s="34" t="s">
        <v>58</v>
      </c>
      <c r="F5" s="35">
        <f>SUBTOTAL(3,F3:F4)</f>
        <v>2</v>
      </c>
      <c r="G5" s="24"/>
    </row>
    <row r="6" spans="2:7" outlineLevel="3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">
      <c r="B7" s="15"/>
      <c r="C7" s="14"/>
      <c r="D7" s="14"/>
      <c r="E7" s="34" t="s">
        <v>61</v>
      </c>
      <c r="F7" s="35">
        <f>SUBTOTAL(3,F6:F6)</f>
        <v>1</v>
      </c>
      <c r="G7" s="24"/>
    </row>
    <row r="8" spans="2:7" outlineLevel="1" x14ac:dyDescent="0.4">
      <c r="B8" s="15"/>
      <c r="C8" s="34" t="s">
        <v>54</v>
      </c>
      <c r="D8" s="14"/>
      <c r="E8" s="14"/>
      <c r="F8" s="24"/>
      <c r="G8" s="24">
        <f>SUBTOTAL(9,G3:G6)</f>
        <v>246</v>
      </c>
    </row>
    <row r="9" spans="2:7" outlineLevel="3" x14ac:dyDescent="0.4">
      <c r="B9" s="15">
        <v>43597</v>
      </c>
      <c r="C9" s="14" t="s">
        <v>8</v>
      </c>
      <c r="D9" s="14" t="s">
        <v>71</v>
      </c>
      <c r="E9" s="14" t="s">
        <v>13</v>
      </c>
      <c r="F9" s="24">
        <v>15000</v>
      </c>
      <c r="G9" s="24">
        <v>99</v>
      </c>
    </row>
    <row r="10" spans="2:7" outlineLevel="3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">
      <c r="B14" s="15"/>
      <c r="C14" s="14"/>
      <c r="D14" s="14"/>
      <c r="E14" s="34" t="s">
        <v>58</v>
      </c>
      <c r="F14" s="35">
        <f>SUBTOTAL(3,F9:F13)</f>
        <v>5</v>
      </c>
      <c r="G14" s="24"/>
    </row>
    <row r="15" spans="2:7" outlineLevel="3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">
      <c r="B18" s="15"/>
      <c r="C18" s="14"/>
      <c r="D18" s="14"/>
      <c r="E18" s="34" t="s">
        <v>60</v>
      </c>
      <c r="F18" s="35">
        <f>SUBTOTAL(3,F15:F17)</f>
        <v>3</v>
      </c>
      <c r="G18" s="24"/>
    </row>
    <row r="19" spans="2:7" outlineLevel="1" x14ac:dyDescent="0.4">
      <c r="B19" s="15"/>
      <c r="C19" s="34" t="s">
        <v>55</v>
      </c>
      <c r="D19" s="14"/>
      <c r="E19" s="14"/>
      <c r="F19" s="24"/>
      <c r="G19" s="24">
        <f>SUBTOTAL(9,G9:G17)</f>
        <v>618</v>
      </c>
    </row>
    <row r="20" spans="2:7" outlineLevel="3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">
      <c r="B21" s="15"/>
      <c r="C21" s="14"/>
      <c r="D21" s="14"/>
      <c r="E21" s="34" t="s">
        <v>58</v>
      </c>
      <c r="F21" s="35">
        <f>SUBTOTAL(3,F20:F20)</f>
        <v>1</v>
      </c>
      <c r="G21" s="24"/>
    </row>
    <row r="22" spans="2:7" outlineLevel="3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">
      <c r="B25" s="15"/>
      <c r="C25" s="14"/>
      <c r="D25" s="14"/>
      <c r="E25" s="34" t="s">
        <v>59</v>
      </c>
      <c r="F25" s="35">
        <f>SUBTOTAL(3,F22:F24)</f>
        <v>3</v>
      </c>
      <c r="G25" s="24"/>
    </row>
    <row r="26" spans="2:7" outlineLevel="3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">
      <c r="B28" s="15"/>
      <c r="C28" s="14"/>
      <c r="D28" s="14"/>
      <c r="E28" s="34" t="s">
        <v>60</v>
      </c>
      <c r="F28" s="35">
        <f>SUBTOTAL(3,F26:F27)</f>
        <v>2</v>
      </c>
      <c r="G28" s="24"/>
    </row>
    <row r="29" spans="2:7" outlineLevel="1" x14ac:dyDescent="0.4">
      <c r="B29" s="15"/>
      <c r="C29" s="34" t="s">
        <v>56</v>
      </c>
      <c r="D29" s="14"/>
      <c r="E29" s="14"/>
      <c r="F29" s="24"/>
      <c r="G29" s="24">
        <f>SUBTOTAL(9,G20:G27)</f>
        <v>294</v>
      </c>
    </row>
    <row r="30" spans="2:7" outlineLevel="3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">
      <c r="B31" s="15"/>
      <c r="C31" s="14"/>
      <c r="D31" s="14"/>
      <c r="E31" s="34" t="s">
        <v>58</v>
      </c>
      <c r="F31" s="35">
        <f>SUBTOTAL(3,F30:F30)</f>
        <v>1</v>
      </c>
      <c r="G31" s="24"/>
    </row>
    <row r="32" spans="2:7" outlineLevel="3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">
      <c r="B35" s="43"/>
      <c r="C35" s="44"/>
      <c r="D35" s="44"/>
      <c r="E35" s="46" t="s">
        <v>61</v>
      </c>
      <c r="F35" s="47">
        <f>SUBTOTAL(3,F32:F34)</f>
        <v>3</v>
      </c>
      <c r="G35" s="45"/>
    </row>
    <row r="36" spans="2:7" outlineLevel="1" x14ac:dyDescent="0.4">
      <c r="B36" s="43"/>
      <c r="C36" s="46" t="s">
        <v>57</v>
      </c>
      <c r="D36" s="44"/>
      <c r="E36" s="44"/>
      <c r="F36" s="45"/>
      <c r="G36" s="45">
        <f>SUBTOTAL(9,G30:G34)</f>
        <v>223</v>
      </c>
    </row>
    <row r="37" spans="2:7" x14ac:dyDescent="0.4">
      <c r="B37" s="43"/>
      <c r="C37" s="46"/>
      <c r="D37" s="44"/>
      <c r="E37" s="46" t="s">
        <v>62</v>
      </c>
      <c r="F37" s="47">
        <f>SUBTOTAL(3,F3:F34)</f>
        <v>21</v>
      </c>
      <c r="G37" s="45"/>
    </row>
    <row r="38" spans="2:7" x14ac:dyDescent="0.4">
      <c r="B38" s="43"/>
      <c r="C38" s="46" t="s">
        <v>53</v>
      </c>
      <c r="D38" s="44"/>
      <c r="E38" s="44"/>
      <c r="F38" s="45"/>
      <c r="G38" s="45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tabSelected="1" workbookViewId="0">
      <selection activeCell="O19" sqref="O19"/>
    </sheetView>
  </sheetViews>
  <sheetFormatPr defaultRowHeight="17.399999999999999" x14ac:dyDescent="0.4"/>
  <cols>
    <col min="1" max="1" width="11.8984375" customWidth="1"/>
    <col min="2" max="2" width="11.8984375" bestFit="1" customWidth="1"/>
  </cols>
  <sheetData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J9" sqref="J9"/>
    </sheetView>
  </sheetViews>
  <sheetFormatPr defaultRowHeight="17.399999999999999" x14ac:dyDescent="0.4"/>
  <cols>
    <col min="1" max="1" width="4.5" customWidth="1"/>
    <col min="2" max="5" width="11.8984375" customWidth="1"/>
    <col min="6" max="7" width="8.59765625" bestFit="1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7620</xdr:rowOff>
                  </from>
                  <to>
                    <xdr:col>5</xdr:col>
                    <xdr:colOff>838200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>
      <selection activeCell="E3" sqref="E3"/>
    </sheetView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20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4"/>
      <c r="B4" s="14"/>
      <c r="C4" s="14"/>
      <c r="D4" s="16"/>
      <c r="E4" s="16"/>
      <c r="F4" s="16"/>
    </row>
    <row r="5" spans="1:10" x14ac:dyDescent="0.4">
      <c r="A5" s="14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전승민</cp:lastModifiedBy>
  <cp:lastPrinted>2025-02-03T14:55:18Z</cp:lastPrinted>
  <dcterms:created xsi:type="dcterms:W3CDTF">2023-08-09T00:13:15Z</dcterms:created>
  <dcterms:modified xsi:type="dcterms:W3CDTF">2025-02-06T04:25:03Z</dcterms:modified>
</cp:coreProperties>
</file>