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68425f003ba442/문서/ITQ/"/>
    </mc:Choice>
  </mc:AlternateContent>
  <xr:revisionPtr revIDLastSave="31" documentId="8_{0A47B104-9016-42F3-9E1F-7997683B4C73}" xr6:coauthVersionLast="47" xr6:coauthVersionMax="47" xr10:uidLastSave="{AED0DD98-89DA-4782-A62E-F828F134779C}"/>
  <bookViews>
    <workbookView xWindow="-120" yWindow="-120" windowWidth="29040" windowHeight="15720" activeTab="2" xr2:uid="{A820BC45-6832-4693-9EC6-20AC9AD16FB4}"/>
  </bookViews>
  <sheets>
    <sheet name="제1작업" sheetId="3" r:id="rId1"/>
    <sheet name="제2작업" sheetId="2" r:id="rId2"/>
    <sheet name="제3작업" sheetId="1" r:id="rId3"/>
    <sheet name="제4작업" sheetId="4" r:id="rId4"/>
  </sheets>
  <definedNames>
    <definedName name="예매수량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J14" i="3"/>
  <c r="J13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  <c r="I5" i="3"/>
</calcChain>
</file>

<file path=xl/sharedStrings.xml><?xml version="1.0" encoding="utf-8"?>
<sst xmlns="http://schemas.openxmlformats.org/spreadsheetml/2006/main" count="108" uniqueCount="50">
  <si>
    <t>관리번호</t>
    <phoneticPr fontId="3" type="noConversion"/>
  </si>
  <si>
    <t>공연명</t>
    <phoneticPr fontId="3" type="noConversion"/>
  </si>
  <si>
    <t>공연장</t>
    <phoneticPr fontId="3" type="noConversion"/>
  </si>
  <si>
    <t>관람등급</t>
    <phoneticPr fontId="3" type="noConversion"/>
  </si>
  <si>
    <t>공연일</t>
    <phoneticPr fontId="3" type="noConversion"/>
  </si>
  <si>
    <t>관람료
(단위:원)</t>
    <phoneticPr fontId="3" type="noConversion"/>
  </si>
  <si>
    <t>예매수량</t>
    <phoneticPr fontId="3" type="noConversion"/>
  </si>
  <si>
    <t>관람가능
좌석수</t>
    <phoneticPr fontId="3" type="noConversion"/>
  </si>
  <si>
    <t>예매순위</t>
    <phoneticPr fontId="3" type="noConversion"/>
  </si>
  <si>
    <t>BPM-02</t>
    <phoneticPr fontId="3" type="noConversion"/>
  </si>
  <si>
    <t>JSM-03</t>
    <phoneticPr fontId="3" type="noConversion"/>
  </si>
  <si>
    <t>HJM-02</t>
    <phoneticPr fontId="3" type="noConversion"/>
  </si>
  <si>
    <t>LOM-03</t>
    <phoneticPr fontId="3" type="noConversion"/>
  </si>
  <si>
    <t>CHM-01</t>
    <phoneticPr fontId="3" type="noConversion"/>
  </si>
  <si>
    <t>AFM-03</t>
    <phoneticPr fontId="3" type="noConversion"/>
  </si>
  <si>
    <t>SGM-02</t>
    <phoneticPr fontId="3" type="noConversion"/>
  </si>
  <si>
    <t>GGM-02</t>
    <phoneticPr fontId="3" type="noConversion"/>
  </si>
  <si>
    <t>캠핑 가는 날</t>
    <phoneticPr fontId="3" type="noConversion"/>
  </si>
  <si>
    <t>히스톨 보이즈</t>
    <phoneticPr fontId="3" type="noConversion"/>
  </si>
  <si>
    <t>꽃씨를 심는 우체부</t>
    <phoneticPr fontId="3" type="noConversion"/>
  </si>
  <si>
    <t>이야기 기계</t>
    <phoneticPr fontId="3" type="noConversion"/>
  </si>
  <si>
    <t>그림자가 사는 마을</t>
    <phoneticPr fontId="3" type="noConversion"/>
  </si>
  <si>
    <t>황금 물고기</t>
    <phoneticPr fontId="3" type="noConversion"/>
  </si>
  <si>
    <t>그리스</t>
    <phoneticPr fontId="3" type="noConversion"/>
  </si>
  <si>
    <t>아레나 극장</t>
    <phoneticPr fontId="3" type="noConversion"/>
  </si>
  <si>
    <t>동산아트센터</t>
    <phoneticPr fontId="3" type="noConversion"/>
  </si>
  <si>
    <t>블랙아트센터</t>
    <phoneticPr fontId="3" type="noConversion"/>
  </si>
  <si>
    <t>7세 이상</t>
    <phoneticPr fontId="3" type="noConversion"/>
  </si>
  <si>
    <t>9세 이상</t>
    <phoneticPr fontId="3" type="noConversion"/>
  </si>
  <si>
    <t>15세 이상</t>
    <phoneticPr fontId="3" type="noConversion"/>
  </si>
  <si>
    <t>19세 이상</t>
    <phoneticPr fontId="3" type="noConversion"/>
  </si>
  <si>
    <t>3세 이상</t>
    <phoneticPr fontId="3" type="noConversion"/>
  </si>
  <si>
    <t>최저 관람료(단위:원)</t>
    <phoneticPr fontId="3" type="noConversion"/>
  </si>
  <si>
    <t>세친구</t>
    <phoneticPr fontId="3" type="noConversion"/>
  </si>
  <si>
    <t>아레나극장의 관람료(단위:원) 평균</t>
    <phoneticPr fontId="3" type="noConversion"/>
  </si>
  <si>
    <t>예매수량이 평균 이상인 공연 개수</t>
    <phoneticPr fontId="3" type="noConversion"/>
  </si>
  <si>
    <t>관리번호포함</t>
    <phoneticPr fontId="3" type="noConversion"/>
  </si>
  <si>
    <t>&gt;=1000</t>
    <phoneticPr fontId="3" type="noConversion"/>
  </si>
  <si>
    <t>총합계</t>
  </si>
  <si>
    <t>4월</t>
  </si>
  <si>
    <t>5월</t>
  </si>
  <si>
    <t>6월</t>
  </si>
  <si>
    <t>동산아트센터</t>
  </si>
  <si>
    <t>블랙아트센터</t>
  </si>
  <si>
    <t>아레나 극장</t>
  </si>
  <si>
    <t>개수 : 공연장</t>
  </si>
  <si>
    <t>공연일</t>
  </si>
  <si>
    <t>공연장</t>
  </si>
  <si>
    <t>***</t>
  </si>
  <si>
    <t>평균 : 관람료(단위:원)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</si>
</sst>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매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1" fontId="2" fillId="0" borderId="3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41" fontId="2" fillId="0" borderId="1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r>
              <a:rPr lang="ko-KR" sz="2400" b="1">
                <a:latin typeface="돋움" panose="020B0600000101010101" pitchFamily="50" charset="-127"/>
                <a:ea typeface="돋움" panose="020B0600000101010101" pitchFamily="50" charset="-127"/>
              </a:rPr>
              <a:t>아레나극장 및 동산아트센터의 예매</a:t>
            </a:r>
            <a:r>
              <a:rPr lang="en-US" altLang="ko-KR" sz="2400" b="1">
                <a:latin typeface="돋움" panose="020B0600000101010101" pitchFamily="50" charset="-127"/>
                <a:ea typeface="돋움" panose="020B0600000101010101" pitchFamily="50" charset="-127"/>
              </a:rPr>
              <a:t> </a:t>
            </a:r>
            <a:r>
              <a:rPr lang="ko-KR" sz="2400" b="1">
                <a:latin typeface="돋움" panose="020B0600000101010101" pitchFamily="50" charset="-127"/>
                <a:ea typeface="돋움" panose="020B0600000101010101" pitchFamily="50" charset="-127"/>
              </a:rPr>
              <a:t>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예매수량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03-40CA-A4A5-B6B22CAA75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(제1작업!$H$5:$H$7,제1작업!$H$9:$H$11)</c:f>
              <c:numCache>
                <c:formatCode>#,##0"매"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3-40CA-A4A5-B6B22CAA7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518720"/>
        <c:axId val="1577502880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(제1작업!$G$5:$G$7,제1작업!$G$9:$G$11)</c:f>
              <c:numCache>
                <c:formatCode>_(* #,##0_);_(* \(#,##0\);_(* "-"_);_(@_)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3-40CA-A4A5-B6B22CAA7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862384"/>
        <c:axId val="1984833584"/>
      </c:lineChart>
      <c:catAx>
        <c:axId val="1577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77502880"/>
        <c:crosses val="autoZero"/>
        <c:auto val="1"/>
        <c:lblAlgn val="ctr"/>
        <c:lblOffset val="100"/>
        <c:noMultiLvlLbl val="0"/>
      </c:catAx>
      <c:valAx>
        <c:axId val="157750288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매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577518720"/>
        <c:crosses val="autoZero"/>
        <c:crossBetween val="between"/>
        <c:majorUnit val="300"/>
      </c:valAx>
      <c:valAx>
        <c:axId val="1984833584"/>
        <c:scaling>
          <c:orientation val="minMax"/>
          <c:max val="105000"/>
          <c:min val="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984862384"/>
        <c:crosses val="max"/>
        <c:crossBetween val="between"/>
        <c:majorUnit val="15000"/>
      </c:valAx>
      <c:catAx>
        <c:axId val="1984862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48335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tx1"/>
      </a:solidFill>
    </a:ln>
    <a:effectLst/>
  </c:spPr>
  <c:txPr>
    <a:bodyPr/>
    <a:lstStyle/>
    <a:p>
      <a:pPr>
        <a:defRPr sz="12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1B7A77-A92D-4EDE-840B-10BFFA2DCB76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38100</xdr:rowOff>
    </xdr:from>
    <xdr:to>
      <xdr:col>6</xdr:col>
      <xdr:colOff>933450</xdr:colOff>
      <xdr:row>2</xdr:row>
      <xdr:rowOff>209550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ACEAEFAB-5C35-6425-CABB-DCA611717CE5}"/>
            </a:ext>
          </a:extLst>
        </xdr:cNvPr>
        <xdr:cNvSpPr/>
      </xdr:nvSpPr>
      <xdr:spPr>
        <a:xfrm>
          <a:off x="171450" y="38100"/>
          <a:ext cx="5695950" cy="723900"/>
        </a:xfrm>
        <a:prstGeom prst="flowChartOnlineStorage">
          <a:avLst/>
        </a:prstGeom>
        <a:solidFill>
          <a:srgbClr val="FFFF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</a:p>
      </xdr:txBody>
    </xdr:sp>
    <xdr:clientData/>
  </xdr:twoCellAnchor>
  <xdr:twoCellAnchor editAs="oneCell">
    <xdr:from>
      <xdr:col>7</xdr:col>
      <xdr:colOff>47626</xdr:colOff>
      <xdr:row>0</xdr:row>
      <xdr:rowOff>57150</xdr:rowOff>
    </xdr:from>
    <xdr:to>
      <xdr:col>10</xdr:col>
      <xdr:colOff>19051</xdr:colOff>
      <xdr:row>2</xdr:row>
      <xdr:rowOff>238125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0B3D1AE-9EE7-3C81-62B6-F13D7279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1" y="57150"/>
          <a:ext cx="2857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228" cy="6067011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93E4513-735B-C316-4A01-11D8703947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0.37786</cdr:x>
      <cdr:y>0.16947</cdr:y>
    </cdr:from>
    <cdr:to>
      <cdr:x>0.49771</cdr:x>
      <cdr:y>0.2381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E1E46B4B-15EA-1328-F2DE-4DB26A433071}"/>
            </a:ext>
          </a:extLst>
        </cdr:cNvPr>
        <cdr:cNvSpPr/>
      </cdr:nvSpPr>
      <cdr:spPr>
        <a:xfrm xmlns:a="http://schemas.openxmlformats.org/drawingml/2006/main">
          <a:off x="3512344" y="1029042"/>
          <a:ext cx="1114085" cy="416718"/>
        </a:xfrm>
        <a:prstGeom xmlns:a="http://schemas.openxmlformats.org/drawingml/2006/main" prst="wedgeRoundRectCallout">
          <a:avLst>
            <a:gd name="adj1" fmla="val -93352"/>
            <a:gd name="adj2" fmla="val -53500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ysClr val="windowText" lastClr="000000"/>
              </a:solidFill>
            </a:rPr>
            <a:t>최다 예매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계민진" refreshedDate="46179.598921643519" createdVersion="8" refreshedVersion="8" minRefreshableVersion="3" recordCount="8" xr:uid="{71F1523C-8492-4B2E-9A21-5163360E8A8A}">
  <cacheSource type="worksheet">
    <worksheetSource ref="B4:H12" sheet="제1작업"/>
  </cacheSource>
  <cacheFields count="9">
    <cacheField name="관리번호" numFmtId="0">
      <sharedItems/>
    </cacheField>
    <cacheField name="공연명" numFmtId="0">
      <sharedItems/>
    </cacheField>
    <cacheField name="공연장" numFmtId="0">
      <sharedItems count="3">
        <s v="아레나 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6-04-18T00:00:00" maxDate="2026-06-28T00:00:00" count="8">
        <d v="2026-05-10T00:00:00"/>
        <d v="2026-05-05T00:00:00"/>
        <d v="2026-06-08T00:00:00"/>
        <d v="2026-04-18T00:00:00"/>
        <d v="2026-04-26T00:00:00"/>
        <d v="2026-05-06T00:00:00"/>
        <d v="2026-04-30T00:00:00"/>
        <d v="2026-06-27T00:00:00"/>
      </sharedItems>
      <fieldGroup par="8"/>
    </cacheField>
    <cacheField name="관람료_x000a_(단위:원)" numFmtId="41">
      <sharedItems containsSemiMixedTypes="0" containsString="0" containsNumber="1" containsInteger="1" minValue="30000" maxValue="90000"/>
    </cacheField>
    <cacheField name="예매수량" numFmtId="176">
      <sharedItems containsSemiMixedTypes="0" containsString="0" containsNumber="1" containsInteger="1" minValue="521" maxValue="2752"/>
    </cacheField>
    <cacheField name="일(공연일)" numFmtId="0" databaseField="0">
      <fieldGroup base="4">
        <rangePr groupBy="days" startDate="2026-04-18T00:00:00" endDate="2026-06-28T00:00:00"/>
        <groupItems count="368">
          <s v="&lt;2026-04-18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6-06-28"/>
        </groupItems>
      </fieldGroup>
    </cacheField>
    <cacheField name="개월(공연일)" numFmtId="0" databaseField="0">
      <fieldGroup base="4">
        <rangePr groupBy="months" startDate="2026-04-18T00:00:00" endDate="2026-06-28T00:00:00"/>
        <groupItems count="14">
          <s v="&lt;2026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6-06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</r>
  <r>
    <s v="JSM-03"/>
    <s v="캠핑 가는 날"/>
    <x v="1"/>
    <s v="9세 이상"/>
    <x v="1"/>
    <n v="70000"/>
    <n v="1954"/>
  </r>
  <r>
    <s v="HJM-02"/>
    <s v="히스톨 보이즈"/>
    <x v="0"/>
    <s v="15세 이상"/>
    <x v="2"/>
    <n v="60000"/>
    <n v="705"/>
  </r>
  <r>
    <s v="LOM-03"/>
    <s v="꽃씨를 심는 우체부"/>
    <x v="2"/>
    <s v="19세 이상"/>
    <x v="3"/>
    <n v="80000"/>
    <n v="2752"/>
  </r>
  <r>
    <s v="CHM-01"/>
    <s v="이야기 기계"/>
    <x v="1"/>
    <s v="3세 이상"/>
    <x v="4"/>
    <n v="30000"/>
    <n v="598"/>
  </r>
  <r>
    <s v="AFM-03"/>
    <s v="그림자가 사는 마을"/>
    <x v="1"/>
    <s v="9세 이상"/>
    <x v="5"/>
    <n v="66000"/>
    <n v="521"/>
  </r>
  <r>
    <s v="SGM-02"/>
    <s v="황금 물고기"/>
    <x v="0"/>
    <s v="15세 이상"/>
    <x v="6"/>
    <n v="90000"/>
    <n v="800"/>
  </r>
  <r>
    <s v="GGM-02"/>
    <s v="그리스"/>
    <x v="2"/>
    <s v="19세 이상"/>
    <x v="7"/>
    <n v="50000"/>
    <n v="17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96AD20-6E9D-42FE-80A2-0C7441FC85E4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공연일" colHeaderCaption="공연장">
  <location ref="B2:H8" firstHeaderRow="1" firstDataRow="3" firstDataCol="1"/>
  <pivotFields count="9">
    <pivotField showAll="0"/>
    <pivotField showAll="0"/>
    <pivotField axis="axisCol" dataField="1" showAll="0" sortType="descending">
      <items count="4">
        <item x="0"/>
        <item x="2"/>
        <item x="1"/>
        <item t="default"/>
      </items>
    </pivotField>
    <pivotField showAll="0"/>
    <pivotField numFmtId="14" showAll="0">
      <items count="9">
        <item x="3"/>
        <item x="4"/>
        <item x="6"/>
        <item x="1"/>
        <item x="5"/>
        <item x="0"/>
        <item x="2"/>
        <item x="7"/>
        <item t="default"/>
      </items>
    </pivotField>
    <pivotField dataField="1" numFmtId="41" showAll="0"/>
    <pivotField numFmtId="176" showAll="0"/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8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장" fld="2" subtotal="count" baseField="0" baseItem="0"/>
    <dataField name="평균 : 관람료(단위:원)" fld="5" subtotal="average" baseField="8" baseItem="4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BAA3-ACD5-4F17-9DBF-DE34C864F678}">
  <dimension ref="B1:J22"/>
  <sheetViews>
    <sheetView workbookViewId="0">
      <selection activeCell="C19" sqref="C19"/>
    </sheetView>
  </sheetViews>
  <sheetFormatPr defaultRowHeight="13.5" x14ac:dyDescent="0.3"/>
  <cols>
    <col min="1" max="1" width="1.625" style="1" customWidth="1"/>
    <col min="2" max="2" width="12.625" style="1" customWidth="1"/>
    <col min="3" max="3" width="18.625" style="1" bestFit="1" customWidth="1"/>
    <col min="4" max="10" width="12.625" style="1" customWidth="1"/>
    <col min="11" max="12" width="9" style="1"/>
    <col min="13" max="13" width="4.875" style="1" customWidth="1"/>
    <col min="14" max="14" width="8.375" style="1" customWidth="1"/>
    <col min="15" max="16" width="8.125" style="1" customWidth="1"/>
    <col min="17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3" t="s">
        <v>5</v>
      </c>
      <c r="H4" s="12" t="s">
        <v>6</v>
      </c>
      <c r="I4" s="13" t="s">
        <v>7</v>
      </c>
      <c r="J4" s="14" t="s">
        <v>8</v>
      </c>
    </row>
    <row r="5" spans="2:10" ht="20.100000000000001" customHeight="1" x14ac:dyDescent="0.3">
      <c r="B5" s="4" t="s">
        <v>9</v>
      </c>
      <c r="C5" s="5" t="s">
        <v>33</v>
      </c>
      <c r="D5" s="5" t="s">
        <v>24</v>
      </c>
      <c r="E5" s="5" t="s">
        <v>27</v>
      </c>
      <c r="F5" s="9">
        <v>46152</v>
      </c>
      <c r="G5" s="16">
        <v>30000</v>
      </c>
      <c r="H5" s="19">
        <v>667</v>
      </c>
      <c r="I5" s="5">
        <f>RIGHT(B5,1)*1000</f>
        <v>2000</v>
      </c>
      <c r="J5" s="24" t="str">
        <f t="shared" ref="J5:J12" si="0">IF(_xlfn.RANK.EQ(H5,예매수량,0)&gt;3,"",_xlfn.RANK.EQ(H5,예매수량,0))</f>
        <v/>
      </c>
    </row>
    <row r="6" spans="2:10" ht="20.100000000000001" customHeight="1" x14ac:dyDescent="0.3">
      <c r="B6" s="6" t="s">
        <v>10</v>
      </c>
      <c r="C6" s="2" t="s">
        <v>17</v>
      </c>
      <c r="D6" s="2" t="s">
        <v>25</v>
      </c>
      <c r="E6" s="2" t="s">
        <v>28</v>
      </c>
      <c r="F6" s="3">
        <v>46147</v>
      </c>
      <c r="G6" s="17">
        <v>70000</v>
      </c>
      <c r="H6" s="20">
        <v>1954</v>
      </c>
      <c r="I6" s="2">
        <f t="shared" ref="I6:I12" si="1">RIGHT(B6,1)*1000</f>
        <v>3000</v>
      </c>
      <c r="J6" s="25">
        <f t="shared" si="0"/>
        <v>2</v>
      </c>
    </row>
    <row r="7" spans="2:10" ht="20.100000000000001" customHeight="1" x14ac:dyDescent="0.3">
      <c r="B7" s="6" t="s">
        <v>11</v>
      </c>
      <c r="C7" s="2" t="s">
        <v>18</v>
      </c>
      <c r="D7" s="2" t="s">
        <v>24</v>
      </c>
      <c r="E7" s="2" t="s">
        <v>29</v>
      </c>
      <c r="F7" s="3">
        <v>46181</v>
      </c>
      <c r="G7" s="17">
        <v>60000</v>
      </c>
      <c r="H7" s="20">
        <v>705</v>
      </c>
      <c r="I7" s="2">
        <f t="shared" si="1"/>
        <v>2000</v>
      </c>
      <c r="J7" s="25" t="str">
        <f t="shared" si="0"/>
        <v/>
      </c>
    </row>
    <row r="8" spans="2:10" ht="20.100000000000001" customHeight="1" x14ac:dyDescent="0.3">
      <c r="B8" s="6" t="s">
        <v>12</v>
      </c>
      <c r="C8" s="2" t="s">
        <v>19</v>
      </c>
      <c r="D8" s="2" t="s">
        <v>26</v>
      </c>
      <c r="E8" s="2" t="s">
        <v>30</v>
      </c>
      <c r="F8" s="3">
        <v>46130</v>
      </c>
      <c r="G8" s="17">
        <v>80000</v>
      </c>
      <c r="H8" s="20">
        <v>2752</v>
      </c>
      <c r="I8" s="2">
        <f t="shared" si="1"/>
        <v>3000</v>
      </c>
      <c r="J8" s="25">
        <f t="shared" si="0"/>
        <v>1</v>
      </c>
    </row>
    <row r="9" spans="2:10" ht="20.100000000000001" customHeight="1" x14ac:dyDescent="0.3">
      <c r="B9" s="6" t="s">
        <v>13</v>
      </c>
      <c r="C9" s="2" t="s">
        <v>20</v>
      </c>
      <c r="D9" s="2" t="s">
        <v>25</v>
      </c>
      <c r="E9" s="2" t="s">
        <v>31</v>
      </c>
      <c r="F9" s="3">
        <v>46138</v>
      </c>
      <c r="G9" s="17">
        <v>30000</v>
      </c>
      <c r="H9" s="20">
        <v>598</v>
      </c>
      <c r="I9" s="2">
        <f t="shared" si="1"/>
        <v>1000</v>
      </c>
      <c r="J9" s="25" t="str">
        <f t="shared" si="0"/>
        <v/>
      </c>
    </row>
    <row r="10" spans="2:10" ht="20.100000000000001" customHeight="1" x14ac:dyDescent="0.3">
      <c r="B10" s="6" t="s">
        <v>14</v>
      </c>
      <c r="C10" s="2" t="s">
        <v>21</v>
      </c>
      <c r="D10" s="2" t="s">
        <v>25</v>
      </c>
      <c r="E10" s="2" t="s">
        <v>28</v>
      </c>
      <c r="F10" s="3">
        <v>46148</v>
      </c>
      <c r="G10" s="17">
        <v>66000</v>
      </c>
      <c r="H10" s="20">
        <v>521</v>
      </c>
      <c r="I10" s="2">
        <f t="shared" si="1"/>
        <v>3000</v>
      </c>
      <c r="J10" s="25" t="str">
        <f t="shared" si="0"/>
        <v/>
      </c>
    </row>
    <row r="11" spans="2:10" ht="20.100000000000001" customHeight="1" x14ac:dyDescent="0.3">
      <c r="B11" s="6" t="s">
        <v>15</v>
      </c>
      <c r="C11" s="2" t="s">
        <v>22</v>
      </c>
      <c r="D11" s="2" t="s">
        <v>24</v>
      </c>
      <c r="E11" s="2" t="s">
        <v>29</v>
      </c>
      <c r="F11" s="3">
        <v>46142</v>
      </c>
      <c r="G11" s="17">
        <v>90000</v>
      </c>
      <c r="H11" s="20">
        <v>800</v>
      </c>
      <c r="I11" s="2">
        <f t="shared" si="1"/>
        <v>2000</v>
      </c>
      <c r="J11" s="25" t="str">
        <f t="shared" si="0"/>
        <v/>
      </c>
    </row>
    <row r="12" spans="2:10" ht="20.100000000000001" customHeight="1" thickBot="1" x14ac:dyDescent="0.35">
      <c r="B12" s="7" t="s">
        <v>16</v>
      </c>
      <c r="C12" s="8" t="s">
        <v>23</v>
      </c>
      <c r="D12" s="8" t="s">
        <v>26</v>
      </c>
      <c r="E12" s="8" t="s">
        <v>30</v>
      </c>
      <c r="F12" s="10">
        <v>46200</v>
      </c>
      <c r="G12" s="18">
        <v>50000</v>
      </c>
      <c r="H12" s="21">
        <v>1719</v>
      </c>
      <c r="I12" s="8">
        <f t="shared" si="1"/>
        <v>2000</v>
      </c>
      <c r="J12" s="26">
        <f t="shared" si="0"/>
        <v>3</v>
      </c>
    </row>
    <row r="13" spans="2:10" ht="20.100000000000001" customHeight="1" x14ac:dyDescent="0.3">
      <c r="B13" s="38" t="s">
        <v>34</v>
      </c>
      <c r="C13" s="35"/>
      <c r="D13" s="35"/>
      <c r="E13" s="23">
        <f>DAVERAGE(D4:G12,4,D4:D5)</f>
        <v>60000</v>
      </c>
      <c r="F13" s="33"/>
      <c r="G13" s="35" t="s">
        <v>32</v>
      </c>
      <c r="H13" s="35"/>
      <c r="I13" s="35"/>
      <c r="J13" s="22">
        <f>MIN(G5:G12)</f>
        <v>30000</v>
      </c>
    </row>
    <row r="14" spans="2:10" ht="20.100000000000001" customHeight="1" thickBot="1" x14ac:dyDescent="0.35">
      <c r="B14" s="36" t="s">
        <v>35</v>
      </c>
      <c r="C14" s="37"/>
      <c r="D14" s="37"/>
      <c r="E14" s="27" t="str">
        <f>COUNTIF(예매수량,"&gt;="&amp;AVERAGE(H5:H12))&amp;"개"</f>
        <v>3개</v>
      </c>
      <c r="F14" s="34"/>
      <c r="G14" s="15" t="s">
        <v>1</v>
      </c>
      <c r="H14" s="8" t="s">
        <v>33</v>
      </c>
      <c r="I14" s="15" t="s">
        <v>6</v>
      </c>
      <c r="J14" s="26">
        <f>VLOOKUP(C5,C4:H12,6,FALSE)</f>
        <v>667</v>
      </c>
    </row>
    <row r="15" spans="2:10" ht="20.100000000000001" customHeight="1" x14ac:dyDescent="0.3"/>
    <row r="16" spans="2:10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2" ht="37.5" customHeight="1" x14ac:dyDescent="0.3"/>
  </sheetData>
  <mergeCells count="4">
    <mergeCell ref="F13:F14"/>
    <mergeCell ref="G13:I13"/>
    <mergeCell ref="B14:D14"/>
    <mergeCell ref="B13:D13"/>
  </mergeCells>
  <phoneticPr fontId="3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{8A2BB2FC-209D-4EAE-A114-9C301C089A44}</x14:id>
        </ext>
      </extLst>
    </cfRule>
  </conditionalFormatting>
  <dataValidations count="1">
    <dataValidation type="list" allowBlank="1" showInputMessage="1" showErrorMessage="1" sqref="H14" xr:uid="{4943CC54-5054-4669-BF6B-7BA97CAE6F41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2BB2FC-209D-4EAE-A114-9C301C089A4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3790-5E16-41E0-A0A5-D32ECC10F6F3}">
  <dimension ref="B1:H20"/>
  <sheetViews>
    <sheetView workbookViewId="0">
      <selection activeCell="D20" sqref="D20"/>
    </sheetView>
  </sheetViews>
  <sheetFormatPr defaultRowHeight="13.5" x14ac:dyDescent="0.3"/>
  <cols>
    <col min="1" max="1" width="1.625" style="1" customWidth="1"/>
    <col min="2" max="2" width="12.625" style="1" customWidth="1"/>
    <col min="3" max="3" width="18.625" style="1" bestFit="1" customWidth="1"/>
    <col min="4" max="8" width="12.625" style="1" customWidth="1"/>
    <col min="9" max="16384" width="9" style="1"/>
  </cols>
  <sheetData>
    <row r="1" spans="2:8" ht="21.95" customHeight="1" thickBot="1" x14ac:dyDescent="0.35"/>
    <row r="2" spans="2:8" ht="21.95" customHeight="1" thickBot="1" x14ac:dyDescent="0.35">
      <c r="B2" s="11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3" t="s">
        <v>5</v>
      </c>
      <c r="H2" s="12" t="s">
        <v>6</v>
      </c>
    </row>
    <row r="3" spans="2:8" ht="21.95" customHeight="1" x14ac:dyDescent="0.3">
      <c r="B3" s="4" t="s">
        <v>9</v>
      </c>
      <c r="C3" s="5" t="s">
        <v>33</v>
      </c>
      <c r="D3" s="5" t="s">
        <v>24</v>
      </c>
      <c r="E3" s="5" t="s">
        <v>27</v>
      </c>
      <c r="F3" s="9">
        <v>46152</v>
      </c>
      <c r="G3" s="16">
        <v>30000</v>
      </c>
      <c r="H3" s="19">
        <v>667</v>
      </c>
    </row>
    <row r="4" spans="2:8" ht="20.100000000000001" customHeight="1" x14ac:dyDescent="0.3">
      <c r="B4" s="6" t="s">
        <v>10</v>
      </c>
      <c r="C4" s="2" t="s">
        <v>17</v>
      </c>
      <c r="D4" s="2" t="s">
        <v>25</v>
      </c>
      <c r="E4" s="2" t="s">
        <v>28</v>
      </c>
      <c r="F4" s="3">
        <v>46147</v>
      </c>
      <c r="G4" s="17">
        <v>70000</v>
      </c>
      <c r="H4" s="20">
        <v>1954</v>
      </c>
    </row>
    <row r="5" spans="2:8" ht="20.100000000000001" customHeight="1" x14ac:dyDescent="0.3">
      <c r="B5" s="6" t="s">
        <v>11</v>
      </c>
      <c r="C5" s="2" t="s">
        <v>18</v>
      </c>
      <c r="D5" s="2" t="s">
        <v>24</v>
      </c>
      <c r="E5" s="2" t="s">
        <v>29</v>
      </c>
      <c r="F5" s="3">
        <v>46181</v>
      </c>
      <c r="G5" s="17">
        <v>60000</v>
      </c>
      <c r="H5" s="20">
        <v>705</v>
      </c>
    </row>
    <row r="6" spans="2:8" ht="20.100000000000001" customHeight="1" x14ac:dyDescent="0.3">
      <c r="B6" s="6" t="s">
        <v>12</v>
      </c>
      <c r="C6" s="2" t="s">
        <v>19</v>
      </c>
      <c r="D6" s="2" t="s">
        <v>26</v>
      </c>
      <c r="E6" s="2" t="s">
        <v>30</v>
      </c>
      <c r="F6" s="3">
        <v>46130</v>
      </c>
      <c r="G6" s="17">
        <v>80000</v>
      </c>
      <c r="H6" s="20">
        <v>2752</v>
      </c>
    </row>
    <row r="7" spans="2:8" ht="20.100000000000001" customHeight="1" x14ac:dyDescent="0.3">
      <c r="B7" s="6" t="s">
        <v>13</v>
      </c>
      <c r="C7" s="2" t="s">
        <v>20</v>
      </c>
      <c r="D7" s="2" t="s">
        <v>25</v>
      </c>
      <c r="E7" s="2" t="s">
        <v>31</v>
      </c>
      <c r="F7" s="3">
        <v>46138</v>
      </c>
      <c r="G7" s="17">
        <v>30000</v>
      </c>
      <c r="H7" s="20">
        <v>598</v>
      </c>
    </row>
    <row r="8" spans="2:8" ht="20.100000000000001" customHeight="1" x14ac:dyDescent="0.3">
      <c r="B8" s="6" t="s">
        <v>14</v>
      </c>
      <c r="C8" s="2" t="s">
        <v>21</v>
      </c>
      <c r="D8" s="2" t="s">
        <v>25</v>
      </c>
      <c r="E8" s="2" t="s">
        <v>28</v>
      </c>
      <c r="F8" s="3">
        <v>46148</v>
      </c>
      <c r="G8" s="17">
        <v>66000</v>
      </c>
      <c r="H8" s="20">
        <v>521</v>
      </c>
    </row>
    <row r="9" spans="2:8" ht="20.100000000000001" customHeight="1" x14ac:dyDescent="0.3">
      <c r="B9" s="6" t="s">
        <v>15</v>
      </c>
      <c r="C9" s="2" t="s">
        <v>22</v>
      </c>
      <c r="D9" s="2" t="s">
        <v>24</v>
      </c>
      <c r="E9" s="2" t="s">
        <v>29</v>
      </c>
      <c r="F9" s="3">
        <v>46142</v>
      </c>
      <c r="G9" s="17">
        <v>90000</v>
      </c>
      <c r="H9" s="20">
        <v>800</v>
      </c>
    </row>
    <row r="10" spans="2:8" ht="20.100000000000001" customHeight="1" thickBot="1" x14ac:dyDescent="0.35">
      <c r="B10" s="7" t="s">
        <v>16</v>
      </c>
      <c r="C10" s="8" t="s">
        <v>23</v>
      </c>
      <c r="D10" s="8" t="s">
        <v>26</v>
      </c>
      <c r="E10" s="8" t="s">
        <v>30</v>
      </c>
      <c r="F10" s="10">
        <v>46200</v>
      </c>
      <c r="G10" s="18">
        <v>50000</v>
      </c>
      <c r="H10" s="21">
        <v>1719</v>
      </c>
    </row>
    <row r="11" spans="2:8" ht="20.100000000000001" customHeight="1" x14ac:dyDescent="0.3"/>
    <row r="12" spans="2:8" ht="20.100000000000001" customHeight="1" x14ac:dyDescent="0.3"/>
    <row r="13" spans="2:8" ht="20.100000000000001" customHeight="1" x14ac:dyDescent="0.3">
      <c r="B13" s="1" t="s">
        <v>36</v>
      </c>
      <c r="C13" s="1" t="s">
        <v>6</v>
      </c>
    </row>
    <row r="14" spans="2:8" ht="20.100000000000001" customHeight="1" x14ac:dyDescent="0.3"/>
    <row r="15" spans="2:8" ht="20.100000000000001" customHeight="1" x14ac:dyDescent="0.3">
      <c r="C15" s="1" t="s">
        <v>37</v>
      </c>
    </row>
    <row r="16" spans="2:8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</sheetData>
  <phoneticPr fontId="3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{E946DD26-198C-4976-94B5-31BBB0170608}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46DD26-198C-4976-94B5-31BBB017060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9C1C-B71E-4EC3-AF1C-E39A2B94441A}">
  <dimension ref="B1:J20"/>
  <sheetViews>
    <sheetView tabSelected="1" workbookViewId="0">
      <selection activeCell="I19" sqref="I19"/>
    </sheetView>
  </sheetViews>
  <sheetFormatPr defaultRowHeight="13.5" x14ac:dyDescent="0.3"/>
  <cols>
    <col min="1" max="1" width="1.625" style="1" customWidth="1"/>
    <col min="2" max="2" width="11.375" style="1" bestFit="1" customWidth="1"/>
    <col min="3" max="3" width="13.125" style="1" bestFit="1" customWidth="1"/>
    <col min="4" max="4" width="21.375" style="1" bestFit="1" customWidth="1"/>
    <col min="5" max="5" width="13.25" style="1" bestFit="1" customWidth="1"/>
    <col min="6" max="6" width="21.375" style="1" bestFit="1" customWidth="1"/>
    <col min="7" max="7" width="13.25" style="1" bestFit="1" customWidth="1"/>
    <col min="8" max="8" width="21.375" style="1" bestFit="1" customWidth="1"/>
    <col min="9" max="10" width="18" style="1" bestFit="1" customWidth="1"/>
    <col min="11" max="16384" width="9" style="1"/>
  </cols>
  <sheetData>
    <row r="1" spans="2:10" ht="21.95" customHeight="1" x14ac:dyDescent="0.3"/>
    <row r="2" spans="2:10" ht="21.95" customHeight="1" x14ac:dyDescent="0.3">
      <c r="B2" s="30"/>
      <c r="C2" s="31" t="s">
        <v>47</v>
      </c>
      <c r="D2" s="30"/>
      <c r="E2" s="30"/>
      <c r="F2" s="30"/>
      <c r="G2" s="30"/>
      <c r="H2" s="30"/>
      <c r="I2"/>
      <c r="J2"/>
    </row>
    <row r="3" spans="2:10" ht="21.95" customHeight="1" x14ac:dyDescent="0.3">
      <c r="B3" s="30"/>
      <c r="C3" s="39" t="s">
        <v>44</v>
      </c>
      <c r="D3" s="40"/>
      <c r="E3" s="39" t="s">
        <v>43</v>
      </c>
      <c r="F3" s="40"/>
      <c r="G3" s="39" t="s">
        <v>42</v>
      </c>
      <c r="H3" s="40"/>
      <c r="I3"/>
      <c r="J3"/>
    </row>
    <row r="4" spans="2:10" ht="20.100000000000001" customHeight="1" x14ac:dyDescent="0.3">
      <c r="B4" s="31" t="s">
        <v>46</v>
      </c>
      <c r="C4" s="32" t="s">
        <v>45</v>
      </c>
      <c r="D4" s="32" t="s">
        <v>49</v>
      </c>
      <c r="E4" s="32" t="s">
        <v>45</v>
      </c>
      <c r="F4" s="32" t="s">
        <v>49</v>
      </c>
      <c r="G4" s="32" t="s">
        <v>45</v>
      </c>
      <c r="H4" s="32" t="s">
        <v>49</v>
      </c>
      <c r="I4"/>
      <c r="J4"/>
    </row>
    <row r="5" spans="2:10" ht="20.100000000000001" customHeight="1" x14ac:dyDescent="0.3">
      <c r="B5" s="28" t="s">
        <v>39</v>
      </c>
      <c r="C5">
        <v>1</v>
      </c>
      <c r="D5" s="29">
        <v>90000</v>
      </c>
      <c r="E5">
        <v>1</v>
      </c>
      <c r="F5" s="29">
        <v>80000</v>
      </c>
      <c r="G5">
        <v>1</v>
      </c>
      <c r="H5" s="29">
        <v>30000</v>
      </c>
      <c r="I5"/>
      <c r="J5"/>
    </row>
    <row r="6" spans="2:10" ht="20.100000000000001" customHeight="1" x14ac:dyDescent="0.3">
      <c r="B6" s="28" t="s">
        <v>40</v>
      </c>
      <c r="C6">
        <v>1</v>
      </c>
      <c r="D6" s="29">
        <v>30000</v>
      </c>
      <c r="E6" t="s">
        <v>48</v>
      </c>
      <c r="F6" s="29" t="s">
        <v>48</v>
      </c>
      <c r="G6">
        <v>2</v>
      </c>
      <c r="H6" s="29">
        <v>68000</v>
      </c>
      <c r="I6"/>
      <c r="J6"/>
    </row>
    <row r="7" spans="2:10" ht="20.100000000000001" customHeight="1" x14ac:dyDescent="0.3">
      <c r="B7" s="28" t="s">
        <v>41</v>
      </c>
      <c r="C7">
        <v>1</v>
      </c>
      <c r="D7" s="29">
        <v>60000</v>
      </c>
      <c r="E7">
        <v>1</v>
      </c>
      <c r="F7" s="29">
        <v>50000</v>
      </c>
      <c r="G7" t="s">
        <v>48</v>
      </c>
      <c r="H7" s="29" t="s">
        <v>48</v>
      </c>
      <c r="I7"/>
      <c r="J7"/>
    </row>
    <row r="8" spans="2:10" ht="20.100000000000001" customHeight="1" x14ac:dyDescent="0.3">
      <c r="B8" s="28" t="s">
        <v>38</v>
      </c>
      <c r="C8">
        <v>3</v>
      </c>
      <c r="D8" s="29">
        <v>60000</v>
      </c>
      <c r="E8">
        <v>2</v>
      </c>
      <c r="F8" s="29">
        <v>65000</v>
      </c>
      <c r="G8">
        <v>3</v>
      </c>
      <c r="H8" s="29">
        <v>55333.333333333336</v>
      </c>
      <c r="I8"/>
      <c r="J8"/>
    </row>
    <row r="9" spans="2:10" ht="20.100000000000001" customHeight="1" x14ac:dyDescent="0.3">
      <c r="B9"/>
      <c r="C9"/>
      <c r="D9"/>
    </row>
    <row r="10" spans="2:10" ht="20.100000000000001" customHeight="1" x14ac:dyDescent="0.3">
      <c r="B10"/>
      <c r="C10"/>
      <c r="D10"/>
    </row>
    <row r="11" spans="2:10" ht="20.100000000000001" customHeight="1" x14ac:dyDescent="0.3">
      <c r="B11"/>
      <c r="C11"/>
      <c r="D11"/>
    </row>
    <row r="12" spans="2:10" ht="20.100000000000001" customHeight="1" x14ac:dyDescent="0.3">
      <c r="B12"/>
      <c r="C12"/>
      <c r="D12"/>
    </row>
    <row r="13" spans="2:10" ht="20.100000000000001" customHeight="1" x14ac:dyDescent="0.3">
      <c r="B13"/>
      <c r="C13"/>
      <c r="D13"/>
    </row>
    <row r="14" spans="2:10" ht="20.100000000000001" customHeight="1" x14ac:dyDescent="0.3">
      <c r="B14"/>
      <c r="C14"/>
      <c r="D14"/>
    </row>
    <row r="15" spans="2:10" ht="20.100000000000001" customHeight="1" x14ac:dyDescent="0.3">
      <c r="B15"/>
      <c r="C15"/>
      <c r="D15"/>
    </row>
    <row r="16" spans="2:10" ht="20.100000000000001" customHeight="1" x14ac:dyDescent="0.3">
      <c r="B16"/>
      <c r="C16"/>
      <c r="D16"/>
    </row>
    <row r="17" spans="2:4" ht="20.100000000000001" customHeight="1" x14ac:dyDescent="0.3">
      <c r="B17"/>
      <c r="C17"/>
      <c r="D17"/>
    </row>
    <row r="18" spans="2:4" ht="20.100000000000001" customHeight="1" x14ac:dyDescent="0.3">
      <c r="B18"/>
      <c r="C18"/>
      <c r="D18"/>
    </row>
    <row r="19" spans="2:4" ht="20.100000000000001" customHeight="1" x14ac:dyDescent="0.3">
      <c r="B19"/>
      <c r="C19"/>
      <c r="D19"/>
    </row>
    <row r="20" spans="2:4" ht="20.100000000000001" customHeight="1" x14ac:dyDescent="0.3"/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제1작업</vt:lpstr>
      <vt:lpstr>제2작업</vt:lpstr>
      <vt:lpstr>제3작업</vt:lpstr>
      <vt:lpstr>제4작업</vt:lpstr>
      <vt:lpstr>예매수량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5414</dc:creator>
  <cp:lastModifiedBy>5414</cp:lastModifiedBy>
  <dcterms:created xsi:type="dcterms:W3CDTF">2026-06-05T16:41:57Z</dcterms:created>
  <dcterms:modified xsi:type="dcterms:W3CDTF">2026-06-06T05:36:34Z</dcterms:modified>
</cp:coreProperties>
</file>