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90" activeTab="2"/>
  </bookViews>
  <sheets>
    <sheet name="제1작업" sheetId="1" r:id="rId1"/>
    <sheet name="제2작업" sheetId="2" r:id="rId2"/>
    <sheet name="제3작업" sheetId="3" r:id="rId3"/>
    <sheet name="제4작업" sheetId="5" r:id="rId4"/>
  </sheets>
  <definedNames>
    <definedName name="_xlnm._FilterDatabase" localSheetId="1" hidden="1">제2작업!$B$2:$H$10</definedName>
    <definedName name="_xlnm.Criteria" localSheetId="1">제2작업!$B$14:$C$16</definedName>
    <definedName name="_xlnm.Extract" localSheetId="1">제2작업!$B$18:$E$18</definedName>
    <definedName name="예약인원">제1작업!$G$5:$G$12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J13" i="1" l="1"/>
  <c r="E14" i="1"/>
  <c r="E13" i="1"/>
  <c r="J14" i="1"/>
  <c r="G15" i="3"/>
  <c r="G11" i="3"/>
  <c r="G7" i="3"/>
  <c r="G17" i="3" s="1"/>
  <c r="C16" i="3"/>
  <c r="C12" i="3"/>
  <c r="C8" i="3"/>
  <c r="C18" i="3" l="1"/>
</calcChain>
</file>

<file path=xl/sharedStrings.xml><?xml version="1.0" encoding="utf-8"?>
<sst xmlns="http://schemas.openxmlformats.org/spreadsheetml/2006/main" count="148" uniqueCount="57">
  <si>
    <t>상품코드</t>
    <phoneticPr fontId="2" type="noConversion"/>
  </si>
  <si>
    <t>여행지</t>
    <phoneticPr fontId="2" type="noConversion"/>
  </si>
  <si>
    <t>크루즈
선사명</t>
    <phoneticPr fontId="2" type="noConversion"/>
  </si>
  <si>
    <t>출발도시</t>
    <phoneticPr fontId="2" type="noConversion"/>
  </si>
  <si>
    <t>출발날짜</t>
    <phoneticPr fontId="2" type="noConversion"/>
  </si>
  <si>
    <t>예약인원</t>
    <phoneticPr fontId="2" type="noConversion"/>
  </si>
  <si>
    <t>상품가격
(항공비 불포함)</t>
    <phoneticPr fontId="2" type="noConversion"/>
  </si>
  <si>
    <t>항공사</t>
    <phoneticPr fontId="2" type="noConversion"/>
  </si>
  <si>
    <t>출발요일</t>
    <phoneticPr fontId="2" type="noConversion"/>
  </si>
  <si>
    <t>CHC-316</t>
    <phoneticPr fontId="2" type="noConversion"/>
  </si>
  <si>
    <t>EMC-120</t>
    <phoneticPr fontId="2" type="noConversion"/>
  </si>
  <si>
    <t>ENC-110</t>
    <phoneticPr fontId="2" type="noConversion"/>
  </si>
  <si>
    <t>ATC-201</t>
    <phoneticPr fontId="2" type="noConversion"/>
  </si>
  <si>
    <t>EWC-230</t>
    <phoneticPr fontId="2" type="noConversion"/>
  </si>
  <si>
    <t>EMC-110</t>
    <phoneticPr fontId="2" type="noConversion"/>
  </si>
  <si>
    <t>CHC-325</t>
    <phoneticPr fontId="2" type="noConversion"/>
  </si>
  <si>
    <t>EWC-230</t>
    <phoneticPr fontId="2" type="noConversion"/>
  </si>
  <si>
    <t>홍콩/마카오</t>
    <phoneticPr fontId="2" type="noConversion"/>
  </si>
  <si>
    <t>이탈리아/프랑스</t>
    <phoneticPr fontId="2" type="noConversion"/>
  </si>
  <si>
    <t>노르웨이 피요르드</t>
    <phoneticPr fontId="2" type="noConversion"/>
  </si>
  <si>
    <t>대만/오키나와</t>
    <phoneticPr fontId="2" type="noConversion"/>
  </si>
  <si>
    <t>영국/스코트랜드</t>
    <phoneticPr fontId="2" type="noConversion"/>
  </si>
  <si>
    <t>슬로베니아/알바니아</t>
    <phoneticPr fontId="2" type="noConversion"/>
  </si>
  <si>
    <t>심천/나트랑/다낭</t>
    <phoneticPr fontId="2" type="noConversion"/>
  </si>
  <si>
    <t>독일/벨기에/영국</t>
    <phoneticPr fontId="2" type="noConversion"/>
  </si>
  <si>
    <t>밀레니엄호</t>
    <phoneticPr fontId="2" type="noConversion"/>
  </si>
  <si>
    <t>빅토리아호</t>
    <phoneticPr fontId="2" type="noConversion"/>
  </si>
  <si>
    <t>선 프린세스호</t>
    <phoneticPr fontId="2" type="noConversion"/>
  </si>
  <si>
    <t>노티카호</t>
    <phoneticPr fontId="2" type="noConversion"/>
  </si>
  <si>
    <t>골든 프린세스호</t>
    <phoneticPr fontId="2" type="noConversion"/>
  </si>
  <si>
    <t>코스타 세레나호</t>
    <phoneticPr fontId="2" type="noConversion"/>
  </si>
  <si>
    <t>오베이션호</t>
    <phoneticPr fontId="2" type="noConversion"/>
  </si>
  <si>
    <t>인시그니아호</t>
    <phoneticPr fontId="2" type="noConversion"/>
  </si>
  <si>
    <t>부산</t>
    <phoneticPr fontId="2" type="noConversion"/>
  </si>
  <si>
    <t>인천</t>
    <phoneticPr fontId="2" type="noConversion"/>
  </si>
  <si>
    <t>인천</t>
    <phoneticPr fontId="2" type="noConversion"/>
  </si>
  <si>
    <t>대구</t>
    <phoneticPr fontId="2" type="noConversion"/>
  </si>
  <si>
    <t>인천</t>
    <phoneticPr fontId="2" type="noConversion"/>
  </si>
  <si>
    <t>인천</t>
    <phoneticPr fontId="2" type="noConversion"/>
  </si>
  <si>
    <t>부산</t>
    <phoneticPr fontId="2" type="noConversion"/>
  </si>
  <si>
    <t>부산 출발 상품가격(항공비 불포함) 평균</t>
    <phoneticPr fontId="2" type="noConversion"/>
  </si>
  <si>
    <t>9월 이후 출발하는 여행 상품 수</t>
    <phoneticPr fontId="2" type="noConversion"/>
  </si>
  <si>
    <t>두 번째로 큰 예약 인원</t>
    <phoneticPr fontId="2" type="noConversion"/>
  </si>
  <si>
    <t>여행지</t>
    <phoneticPr fontId="2" type="noConversion"/>
  </si>
  <si>
    <t>홍콩/마카오</t>
    <phoneticPr fontId="2" type="noConversion"/>
  </si>
  <si>
    <t>출발날짜</t>
    <phoneticPr fontId="2" type="noConversion"/>
  </si>
  <si>
    <t>예약인원의 전체 평균</t>
    <phoneticPr fontId="2" type="noConversion"/>
  </si>
  <si>
    <t>대구</t>
    <phoneticPr fontId="2" type="noConversion"/>
  </si>
  <si>
    <t>&gt;=4000000</t>
    <phoneticPr fontId="2" type="noConversion"/>
  </si>
  <si>
    <t>인천 개수</t>
  </si>
  <si>
    <t>부산 개수</t>
  </si>
  <si>
    <t>대구 개수</t>
  </si>
  <si>
    <t>전체 개수</t>
  </si>
  <si>
    <t>인천 평균</t>
  </si>
  <si>
    <t>부산 평균</t>
  </si>
  <si>
    <t>대구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</si>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</sst>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&quot;명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3" xfId="1" applyFont="1" applyBorder="1" applyAlignment="1">
      <alignment horizontal="right" vertical="center"/>
    </xf>
    <xf numFmtId="41" fontId="3" fillId="0" borderId="1" xfId="1" applyFont="1" applyBorder="1" applyAlignment="1">
      <alignment horizontal="right" vertical="center"/>
    </xf>
    <xf numFmtId="41" fontId="3" fillId="0" borderId="8" xfId="1" applyFont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center"/>
    </xf>
    <xf numFmtId="41" fontId="3" fillId="0" borderId="0" xfId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41" fontId="4" fillId="0" borderId="1" xfId="1" applyFont="1" applyBorder="1" applyAlignment="1">
      <alignment horizontal="right" vertical="center"/>
    </xf>
    <xf numFmtId="14" fontId="3" fillId="0" borderId="9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4" fontId="3" fillId="0" borderId="19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right" vertical="center"/>
    </xf>
    <xf numFmtId="41" fontId="3" fillId="0" borderId="19" xfId="1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5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aseline="0">
                <a:solidFill>
                  <a:schemeClr val="tx1"/>
                </a:solidFill>
              </a:rPr>
              <a:t>인천 및 부산 출발 예약 현황</a:t>
            </a:r>
            <a:endParaRPr lang="ko-KR" sz="2000" baseline="0">
              <a:solidFill>
                <a:schemeClr val="tx1"/>
              </a:solidFill>
            </a:endParaRP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제1작업!$G$4</c:f>
              <c:strCache>
                <c:ptCount val="1"/>
                <c:pt idx="0">
                  <c:v>예약인원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2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제1작업!$D$5:$D$12</c15:sqref>
                  </c15:fullRef>
                </c:ext>
              </c:extLst>
              <c:f>(제1작업!$D$5:$D$7,제1작업!$D$9:$D$10,제1작업!$D$12)</c:f>
              <c:strCache>
                <c:ptCount val="6"/>
                <c:pt idx="0">
                  <c:v>밀레니엄호</c:v>
                </c:pt>
                <c:pt idx="1">
                  <c:v>빅토리아호</c:v>
                </c:pt>
                <c:pt idx="2">
                  <c:v>선 프린세스호</c:v>
                </c:pt>
                <c:pt idx="3">
                  <c:v>골든 프린세스호</c:v>
                </c:pt>
                <c:pt idx="4">
                  <c:v>코스타 세레나호</c:v>
                </c:pt>
                <c:pt idx="5">
                  <c:v>인시그니아호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제1작업!$G$5:$G$12</c15:sqref>
                  </c15:fullRef>
                </c:ext>
              </c:extLst>
              <c:f>(제1작업!$G$5:$G$7,제1작업!$G$9:$G$10,제1작업!$G$12)</c:f>
              <c:numCache>
                <c:formatCode>0"명"</c:formatCode>
                <c:ptCount val="6"/>
                <c:pt idx="0">
                  <c:v>158</c:v>
                </c:pt>
                <c:pt idx="1">
                  <c:v>268</c:v>
                </c:pt>
                <c:pt idx="2">
                  <c:v>198</c:v>
                </c:pt>
                <c:pt idx="3">
                  <c:v>236</c:v>
                </c:pt>
                <c:pt idx="4">
                  <c:v>185</c:v>
                </c:pt>
                <c:pt idx="5">
                  <c:v>168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843844688"/>
        <c:axId val="-1843849584"/>
      </c:barChart>
      <c:lineChart>
        <c:grouping val="standard"/>
        <c:varyColors val="0"/>
        <c:ser>
          <c:idx val="1"/>
          <c:order val="1"/>
          <c:tx>
            <c:v>상품가격(항공비 불포함)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제1작업!$D$5:$D$12</c15:sqref>
                  </c15:fullRef>
                </c:ext>
              </c:extLst>
              <c:f>(제1작업!$D$5:$D$7,제1작업!$D$9:$D$10,제1작업!$D$12)</c:f>
              <c:strCache>
                <c:ptCount val="6"/>
                <c:pt idx="0">
                  <c:v>밀레니엄호</c:v>
                </c:pt>
                <c:pt idx="1">
                  <c:v>빅토리아호</c:v>
                </c:pt>
                <c:pt idx="2">
                  <c:v>선 프린세스호</c:v>
                </c:pt>
                <c:pt idx="3">
                  <c:v>골든 프린세스호</c:v>
                </c:pt>
                <c:pt idx="4">
                  <c:v>코스타 세레나호</c:v>
                </c:pt>
                <c:pt idx="5">
                  <c:v>인시그니아호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제1작업!$H$5:$H$12</c15:sqref>
                  </c15:fullRef>
                </c:ext>
              </c:extLst>
              <c:f>(제1작업!$H$5:$H$7,제1작업!$H$9:$H$10,제1작업!$H$12)</c:f>
              <c:numCache>
                <c:formatCode>_(* #,##0_);_(* \(#,##0\);_(* "-"_);_(@_)</c:formatCode>
                <c:ptCount val="6"/>
                <c:pt idx="0">
                  <c:v>1450000</c:v>
                </c:pt>
                <c:pt idx="1">
                  <c:v>4490000</c:v>
                </c:pt>
                <c:pt idx="2">
                  <c:v>2750000</c:v>
                </c:pt>
                <c:pt idx="3">
                  <c:v>1050000</c:v>
                </c:pt>
                <c:pt idx="4">
                  <c:v>2540000</c:v>
                </c:pt>
                <c:pt idx="5">
                  <c:v>3150000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43849040"/>
        <c:axId val="-1843840336"/>
      </c:lineChart>
      <c:catAx>
        <c:axId val="-184384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-1843849584"/>
        <c:crosses val="autoZero"/>
        <c:auto val="1"/>
        <c:lblAlgn val="ctr"/>
        <c:lblOffset val="100"/>
        <c:noMultiLvlLbl val="0"/>
      </c:catAx>
      <c:valAx>
        <c:axId val="-184384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0&quot;명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-1843844688"/>
        <c:crosses val="autoZero"/>
        <c:crossBetween val="between"/>
      </c:valAx>
      <c:valAx>
        <c:axId val="-1843840336"/>
        <c:scaling>
          <c:orientation val="minMax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-1843849040"/>
        <c:crosses val="max"/>
        <c:crossBetween val="between"/>
        <c:majorUnit val="1000000"/>
      </c:valAx>
      <c:catAx>
        <c:axId val="-1843849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843840336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66675</xdr:rowOff>
    </xdr:from>
    <xdr:to>
      <xdr:col>6</xdr:col>
      <xdr:colOff>276226</xdr:colOff>
      <xdr:row>2</xdr:row>
      <xdr:rowOff>152400</xdr:rowOff>
    </xdr:to>
    <xdr:sp macro="" textlink="">
      <xdr:nvSpPr>
        <xdr:cNvPr id="2" name="오각형 1"/>
        <xdr:cNvSpPr/>
      </xdr:nvSpPr>
      <xdr:spPr>
        <a:xfrm>
          <a:off x="123826" y="66675"/>
          <a:ext cx="5695950" cy="561975"/>
        </a:xfrm>
        <a:prstGeom prst="homePlate">
          <a:avLst/>
        </a:prstGeom>
        <a:solidFill>
          <a:srgbClr val="FFFF00"/>
        </a:solidFill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크루즈 여행상품 예약 안내</a:t>
          </a:r>
        </a:p>
      </xdr:txBody>
    </xdr:sp>
    <xdr:clientData/>
  </xdr:twoCellAnchor>
  <xdr:twoCellAnchor editAs="oneCell">
    <xdr:from>
      <xdr:col>6</xdr:col>
      <xdr:colOff>657225</xdr:colOff>
      <xdr:row>0</xdr:row>
      <xdr:rowOff>76201</xdr:rowOff>
    </xdr:from>
    <xdr:to>
      <xdr:col>10</xdr:col>
      <xdr:colOff>9525</xdr:colOff>
      <xdr:row>2</xdr:row>
      <xdr:rowOff>171451</xdr:rowOff>
    </xdr:to>
    <xdr:pic>
      <xdr:nvPicPr>
        <xdr:cNvPr id="6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76201"/>
          <a:ext cx="27336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958286" cy="7166429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0.36098</cdr:x>
      <cdr:y>0.13291</cdr:y>
    </cdr:from>
    <cdr:to>
      <cdr:x>0.48062</cdr:x>
      <cdr:y>0.23924</cdr:y>
    </cdr:to>
    <cdr:sp macro="" textlink="">
      <cdr:nvSpPr>
        <cdr:cNvPr id="2" name="모서리가 둥근 사각형 설명선 1"/>
        <cdr:cNvSpPr/>
      </cdr:nvSpPr>
      <cdr:spPr>
        <a:xfrm xmlns:a="http://schemas.openxmlformats.org/drawingml/2006/main">
          <a:off x="3955676" y="952500"/>
          <a:ext cx="1311089" cy="762000"/>
        </a:xfrm>
        <a:prstGeom xmlns:a="http://schemas.openxmlformats.org/drawingml/2006/main" prst="wedgeRoundRectCallout">
          <a:avLst>
            <a:gd name="adj1" fmla="val -95192"/>
            <a:gd name="adj2" fmla="val -27206"/>
            <a:gd name="adj3" fmla="val 16667"/>
          </a:avLst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sz="11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최대</a:t>
          </a:r>
          <a:endParaRPr lang="en-US" altLang="ko-KR" sz="1100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 xmlns:a="http://schemas.openxmlformats.org/drawingml/2006/main">
          <a:pPr algn="ctr"/>
          <a:r>
            <a:rPr lang="ko-KR" altLang="en-US" sz="11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예약인원</a:t>
          </a:r>
          <a:endParaRPr lang="ko-KR" sz="1100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workbookViewId="0">
      <selection activeCell="M9" sqref="M9"/>
    </sheetView>
  </sheetViews>
  <sheetFormatPr defaultRowHeight="13.5" x14ac:dyDescent="0.3"/>
  <cols>
    <col min="1" max="1" width="1.625" style="1" customWidth="1"/>
    <col min="2" max="2" width="9.75" style="1" customWidth="1"/>
    <col min="3" max="3" width="21.5" style="1" customWidth="1"/>
    <col min="4" max="4" width="16.875" style="1" customWidth="1"/>
    <col min="5" max="5" width="11.375" style="1" customWidth="1"/>
    <col min="6" max="6" width="13.25" style="1" bestFit="1" customWidth="1"/>
    <col min="7" max="7" width="10.125" style="1" customWidth="1"/>
    <col min="8" max="8" width="14.25" style="1" customWidth="1"/>
    <col min="9" max="9" width="9" style="1"/>
    <col min="10" max="10" width="11" style="1" customWidth="1"/>
    <col min="11" max="11" width="9" style="1"/>
    <col min="12" max="12" width="5" style="1" customWidth="1"/>
    <col min="13" max="15" width="10.25" style="1" customWidth="1"/>
    <col min="16" max="16384" width="9" style="1"/>
  </cols>
  <sheetData>
    <row r="1" spans="2:10" ht="18.75" customHeight="1" x14ac:dyDescent="0.3"/>
    <row r="2" spans="2:10" ht="18.75" customHeight="1" x14ac:dyDescent="0.3"/>
    <row r="3" spans="2:10" ht="18.75" customHeight="1" thickBot="1" x14ac:dyDescent="0.35"/>
    <row r="4" spans="2:10" ht="30.75" customHeight="1" thickBot="1" x14ac:dyDescent="0.35">
      <c r="B4" s="19" t="s">
        <v>0</v>
      </c>
      <c r="C4" s="20" t="s">
        <v>1</v>
      </c>
      <c r="D4" s="21" t="s">
        <v>2</v>
      </c>
      <c r="E4" s="20" t="s">
        <v>3</v>
      </c>
      <c r="F4" s="20" t="s">
        <v>4</v>
      </c>
      <c r="G4" s="20" t="s">
        <v>5</v>
      </c>
      <c r="H4" s="21" t="s">
        <v>6</v>
      </c>
      <c r="I4" s="20" t="s">
        <v>7</v>
      </c>
      <c r="J4" s="22" t="s">
        <v>8</v>
      </c>
    </row>
    <row r="5" spans="2:10" ht="18" customHeight="1" x14ac:dyDescent="0.3">
      <c r="B5" s="2" t="s">
        <v>9</v>
      </c>
      <c r="C5" s="3" t="s">
        <v>17</v>
      </c>
      <c r="D5" s="3" t="s">
        <v>25</v>
      </c>
      <c r="E5" s="3" t="s">
        <v>33</v>
      </c>
      <c r="F5" s="4">
        <v>44811</v>
      </c>
      <c r="G5" s="24">
        <v>158</v>
      </c>
      <c r="H5" s="16">
        <v>1450000</v>
      </c>
      <c r="I5" s="3"/>
      <c r="J5" s="5"/>
    </row>
    <row r="6" spans="2:10" ht="18" customHeight="1" x14ac:dyDescent="0.3">
      <c r="B6" s="6" t="s">
        <v>10</v>
      </c>
      <c r="C6" s="7" t="s">
        <v>18</v>
      </c>
      <c r="D6" s="7" t="s">
        <v>26</v>
      </c>
      <c r="E6" s="7" t="s">
        <v>34</v>
      </c>
      <c r="F6" s="8">
        <v>44804</v>
      </c>
      <c r="G6" s="25">
        <v>268</v>
      </c>
      <c r="H6" s="17">
        <v>4490000</v>
      </c>
      <c r="I6" s="7"/>
      <c r="J6" s="9"/>
    </row>
    <row r="7" spans="2:10" ht="18" customHeight="1" x14ac:dyDescent="0.3">
      <c r="B7" s="6" t="s">
        <v>11</v>
      </c>
      <c r="C7" s="7" t="s">
        <v>19</v>
      </c>
      <c r="D7" s="7" t="s">
        <v>27</v>
      </c>
      <c r="E7" s="7" t="s">
        <v>35</v>
      </c>
      <c r="F7" s="8">
        <v>44835</v>
      </c>
      <c r="G7" s="25">
        <v>198</v>
      </c>
      <c r="H7" s="17">
        <v>2750000</v>
      </c>
      <c r="I7" s="7"/>
      <c r="J7" s="9"/>
    </row>
    <row r="8" spans="2:10" ht="18" customHeight="1" x14ac:dyDescent="0.3">
      <c r="B8" s="6" t="s">
        <v>12</v>
      </c>
      <c r="C8" s="7" t="s">
        <v>20</v>
      </c>
      <c r="D8" s="7" t="s">
        <v>28</v>
      </c>
      <c r="E8" s="7" t="s">
        <v>36</v>
      </c>
      <c r="F8" s="8">
        <v>44814</v>
      </c>
      <c r="G8" s="25">
        <v>167</v>
      </c>
      <c r="H8" s="17">
        <v>1200000</v>
      </c>
      <c r="I8" s="7"/>
      <c r="J8" s="9"/>
    </row>
    <row r="9" spans="2:10" ht="18" customHeight="1" x14ac:dyDescent="0.3">
      <c r="B9" s="6" t="s">
        <v>13</v>
      </c>
      <c r="C9" s="7" t="s">
        <v>21</v>
      </c>
      <c r="D9" s="7" t="s">
        <v>29</v>
      </c>
      <c r="E9" s="7" t="s">
        <v>37</v>
      </c>
      <c r="F9" s="8">
        <v>44792</v>
      </c>
      <c r="G9" s="25">
        <v>236</v>
      </c>
      <c r="H9" s="17">
        <v>1050000</v>
      </c>
      <c r="I9" s="7"/>
      <c r="J9" s="9"/>
    </row>
    <row r="10" spans="2:10" ht="18" customHeight="1" x14ac:dyDescent="0.3">
      <c r="B10" s="6" t="s">
        <v>14</v>
      </c>
      <c r="C10" s="7" t="s">
        <v>22</v>
      </c>
      <c r="D10" s="7" t="s">
        <v>30</v>
      </c>
      <c r="E10" s="7" t="s">
        <v>38</v>
      </c>
      <c r="F10" s="8">
        <v>44823</v>
      </c>
      <c r="G10" s="25">
        <v>185</v>
      </c>
      <c r="H10" s="17">
        <v>2540000</v>
      </c>
      <c r="I10" s="7"/>
      <c r="J10" s="9"/>
    </row>
    <row r="11" spans="2:10" ht="18" customHeight="1" x14ac:dyDescent="0.3">
      <c r="B11" s="6" t="s">
        <v>15</v>
      </c>
      <c r="C11" s="7" t="s">
        <v>23</v>
      </c>
      <c r="D11" s="7" t="s">
        <v>31</v>
      </c>
      <c r="E11" s="7" t="s">
        <v>36</v>
      </c>
      <c r="F11" s="8">
        <v>44791</v>
      </c>
      <c r="G11" s="25">
        <v>495</v>
      </c>
      <c r="H11" s="17">
        <v>1290000</v>
      </c>
      <c r="I11" s="7"/>
      <c r="J11" s="9"/>
    </row>
    <row r="12" spans="2:10" ht="18" customHeight="1" thickBot="1" x14ac:dyDescent="0.35">
      <c r="B12" s="10" t="s">
        <v>16</v>
      </c>
      <c r="C12" s="11" t="s">
        <v>24</v>
      </c>
      <c r="D12" s="11" t="s">
        <v>32</v>
      </c>
      <c r="E12" s="11" t="s">
        <v>39</v>
      </c>
      <c r="F12" s="12">
        <v>44860</v>
      </c>
      <c r="G12" s="26">
        <v>168</v>
      </c>
      <c r="H12" s="18">
        <v>3150000</v>
      </c>
      <c r="I12" s="11"/>
      <c r="J12" s="13"/>
    </row>
    <row r="13" spans="2:10" ht="18" customHeight="1" x14ac:dyDescent="0.3">
      <c r="B13" s="39" t="s">
        <v>40</v>
      </c>
      <c r="C13" s="40"/>
      <c r="D13" s="40"/>
      <c r="E13" s="14">
        <f>DAVERAGE(B4:H12,H4,E4:E5)</f>
        <v>2300000</v>
      </c>
      <c r="F13" s="43"/>
      <c r="G13" s="40" t="s">
        <v>42</v>
      </c>
      <c r="H13" s="40"/>
      <c r="I13" s="40"/>
      <c r="J13" s="15">
        <f>LARGE(예약인원,2)</f>
        <v>268</v>
      </c>
    </row>
    <row r="14" spans="2:10" ht="18" customHeight="1" thickBot="1" x14ac:dyDescent="0.35">
      <c r="B14" s="41" t="s">
        <v>41</v>
      </c>
      <c r="C14" s="42"/>
      <c r="D14" s="42"/>
      <c r="E14" s="11" t="str">
        <f>COUNTIF(F5:F12,"&gt;=2022-09-01")&amp;"개"</f>
        <v>5개</v>
      </c>
      <c r="F14" s="44"/>
      <c r="G14" s="23" t="s">
        <v>43</v>
      </c>
      <c r="H14" s="11" t="s">
        <v>44</v>
      </c>
      <c r="I14" s="23" t="s">
        <v>45</v>
      </c>
      <c r="J14" s="38">
        <f>VLOOKUP(H14,C5:H12,4,FALSE)</f>
        <v>44811</v>
      </c>
    </row>
  </sheetData>
  <mergeCells count="4">
    <mergeCell ref="B13:D13"/>
    <mergeCell ref="B14:D14"/>
    <mergeCell ref="F13:F14"/>
    <mergeCell ref="G13:I13"/>
  </mergeCells>
  <phoneticPr fontId="2" type="noConversion"/>
  <conditionalFormatting sqref="B5:J12">
    <cfRule type="expression" priority="2">
      <formula>H5&gt;=3000000</formula>
    </cfRule>
    <cfRule type="expression" dxfId="4" priority="1">
      <formula>$H5&gt;=3000000</formula>
    </cfRule>
  </conditionalFormatting>
  <dataValidations count="1">
    <dataValidation type="list" allowBlank="1" showInputMessage="1" showErrorMessage="1" sqref="H14">
      <formula1>$C$5:$C$12</formula1>
    </dataValidation>
  </dataValidations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1"/>
  <sheetViews>
    <sheetView workbookViewId="0">
      <selection activeCell="J24" sqref="J24:K24"/>
    </sheetView>
  </sheetViews>
  <sheetFormatPr defaultRowHeight="16.5" x14ac:dyDescent="0.3"/>
  <cols>
    <col min="1" max="1" width="1.625" customWidth="1"/>
    <col min="2" max="2" width="9.75" customWidth="1"/>
    <col min="3" max="3" width="21.5" customWidth="1"/>
    <col min="4" max="4" width="16.875" customWidth="1"/>
    <col min="5" max="5" width="11.375" customWidth="1"/>
    <col min="6" max="6" width="13.25" bestFit="1" customWidth="1"/>
    <col min="7" max="7" width="10.125" customWidth="1"/>
    <col min="8" max="8" width="14.25" customWidth="1"/>
  </cols>
  <sheetData>
    <row r="1" spans="2:8" ht="17.25" thickBot="1" x14ac:dyDescent="0.35"/>
    <row r="2" spans="2:8" ht="27.75" thickBot="1" x14ac:dyDescent="0.35">
      <c r="B2" s="19" t="s">
        <v>0</v>
      </c>
      <c r="C2" s="20" t="s">
        <v>1</v>
      </c>
      <c r="D2" s="21" t="s">
        <v>2</v>
      </c>
      <c r="E2" s="20" t="s">
        <v>3</v>
      </c>
      <c r="F2" s="20" t="s">
        <v>4</v>
      </c>
      <c r="G2" s="20" t="s">
        <v>5</v>
      </c>
      <c r="H2" s="21" t="s">
        <v>6</v>
      </c>
    </row>
    <row r="3" spans="2:8" x14ac:dyDescent="0.3">
      <c r="B3" s="2" t="s">
        <v>9</v>
      </c>
      <c r="C3" s="3" t="s">
        <v>17</v>
      </c>
      <c r="D3" s="3" t="s">
        <v>25</v>
      </c>
      <c r="E3" s="3" t="s">
        <v>33</v>
      </c>
      <c r="F3" s="4">
        <v>44811</v>
      </c>
      <c r="G3" s="24">
        <v>282.99999999999994</v>
      </c>
      <c r="H3" s="16">
        <v>1450000</v>
      </c>
    </row>
    <row r="4" spans="2:8" x14ac:dyDescent="0.3">
      <c r="B4" s="6" t="s">
        <v>10</v>
      </c>
      <c r="C4" s="7" t="s">
        <v>18</v>
      </c>
      <c r="D4" s="7" t="s">
        <v>26</v>
      </c>
      <c r="E4" s="7" t="s">
        <v>34</v>
      </c>
      <c r="F4" s="8">
        <v>44804</v>
      </c>
      <c r="G4" s="25">
        <v>268</v>
      </c>
      <c r="H4" s="17">
        <v>4490000</v>
      </c>
    </row>
    <row r="5" spans="2:8" x14ac:dyDescent="0.3">
      <c r="B5" s="6" t="s">
        <v>11</v>
      </c>
      <c r="C5" s="7" t="s">
        <v>19</v>
      </c>
      <c r="D5" s="7" t="s">
        <v>27</v>
      </c>
      <c r="E5" s="7" t="s">
        <v>35</v>
      </c>
      <c r="F5" s="8">
        <v>44835</v>
      </c>
      <c r="G5" s="25">
        <v>198</v>
      </c>
      <c r="H5" s="17">
        <v>2750000</v>
      </c>
    </row>
    <row r="6" spans="2:8" x14ac:dyDescent="0.3">
      <c r="B6" s="6" t="s">
        <v>12</v>
      </c>
      <c r="C6" s="7" t="s">
        <v>20</v>
      </c>
      <c r="D6" s="7" t="s">
        <v>28</v>
      </c>
      <c r="E6" s="7" t="s">
        <v>36</v>
      </c>
      <c r="F6" s="8">
        <v>44814</v>
      </c>
      <c r="G6" s="25">
        <v>167</v>
      </c>
      <c r="H6" s="17">
        <v>1200000</v>
      </c>
    </row>
    <row r="7" spans="2:8" x14ac:dyDescent="0.3">
      <c r="B7" s="6" t="s">
        <v>13</v>
      </c>
      <c r="C7" s="7" t="s">
        <v>21</v>
      </c>
      <c r="D7" s="7" t="s">
        <v>29</v>
      </c>
      <c r="E7" s="7" t="s">
        <v>37</v>
      </c>
      <c r="F7" s="8">
        <v>44792</v>
      </c>
      <c r="G7" s="25">
        <v>236</v>
      </c>
      <c r="H7" s="17">
        <v>1050000</v>
      </c>
    </row>
    <row r="8" spans="2:8" x14ac:dyDescent="0.3">
      <c r="B8" s="6" t="s">
        <v>14</v>
      </c>
      <c r="C8" s="7" t="s">
        <v>22</v>
      </c>
      <c r="D8" s="7" t="s">
        <v>30</v>
      </c>
      <c r="E8" s="7" t="s">
        <v>38</v>
      </c>
      <c r="F8" s="8">
        <v>44823</v>
      </c>
      <c r="G8" s="25">
        <v>185</v>
      </c>
      <c r="H8" s="17">
        <v>2540000</v>
      </c>
    </row>
    <row r="9" spans="2:8" x14ac:dyDescent="0.3">
      <c r="B9" s="6" t="s">
        <v>15</v>
      </c>
      <c r="C9" s="7" t="s">
        <v>23</v>
      </c>
      <c r="D9" s="7" t="s">
        <v>31</v>
      </c>
      <c r="E9" s="7" t="s">
        <v>36</v>
      </c>
      <c r="F9" s="8">
        <v>44791</v>
      </c>
      <c r="G9" s="25">
        <v>495</v>
      </c>
      <c r="H9" s="17">
        <v>1290000</v>
      </c>
    </row>
    <row r="10" spans="2:8" x14ac:dyDescent="0.3">
      <c r="B10" s="46" t="s">
        <v>16</v>
      </c>
      <c r="C10" s="47" t="s">
        <v>24</v>
      </c>
      <c r="D10" s="47" t="s">
        <v>32</v>
      </c>
      <c r="E10" s="47" t="s">
        <v>39</v>
      </c>
      <c r="F10" s="48">
        <v>44860</v>
      </c>
      <c r="G10" s="49">
        <v>168</v>
      </c>
      <c r="H10" s="50">
        <v>3150000</v>
      </c>
    </row>
    <row r="11" spans="2:8" x14ac:dyDescent="0.3">
      <c r="B11" s="45" t="s">
        <v>46</v>
      </c>
      <c r="C11" s="45"/>
      <c r="D11" s="45"/>
      <c r="E11" s="45"/>
      <c r="F11" s="45"/>
      <c r="G11" s="45"/>
      <c r="H11" s="27">
        <f>AVERAGE(G3:G10)</f>
        <v>250</v>
      </c>
    </row>
    <row r="13" spans="2:8" ht="17.25" thickBot="1" x14ac:dyDescent="0.35"/>
    <row r="14" spans="2:8" ht="27" x14ac:dyDescent="0.3">
      <c r="B14" s="20" t="s">
        <v>3</v>
      </c>
      <c r="C14" s="21" t="s">
        <v>6</v>
      </c>
    </row>
    <row r="15" spans="2:8" x14ac:dyDescent="0.3">
      <c r="B15" t="s">
        <v>47</v>
      </c>
    </row>
    <row r="16" spans="2:8" x14ac:dyDescent="0.3">
      <c r="C16" t="s">
        <v>48</v>
      </c>
    </row>
    <row r="17" spans="2:5" ht="17.25" thickBot="1" x14ac:dyDescent="0.35"/>
    <row r="18" spans="2:5" ht="27" x14ac:dyDescent="0.3">
      <c r="B18" s="20" t="s">
        <v>1</v>
      </c>
      <c r="C18" s="21" t="s">
        <v>2</v>
      </c>
      <c r="D18" s="20" t="s">
        <v>4</v>
      </c>
      <c r="E18" s="20" t="s">
        <v>5</v>
      </c>
    </row>
    <row r="19" spans="2:5" x14ac:dyDescent="0.3">
      <c r="B19" s="7" t="s">
        <v>18</v>
      </c>
      <c r="C19" s="7" t="s">
        <v>26</v>
      </c>
      <c r="D19" s="8">
        <v>44804</v>
      </c>
      <c r="E19" s="25">
        <v>268</v>
      </c>
    </row>
    <row r="20" spans="2:5" x14ac:dyDescent="0.3">
      <c r="B20" s="7" t="s">
        <v>20</v>
      </c>
      <c r="C20" s="7" t="s">
        <v>28</v>
      </c>
      <c r="D20" s="8">
        <v>44814</v>
      </c>
      <c r="E20" s="25">
        <v>167</v>
      </c>
    </row>
    <row r="21" spans="2:5" x14ac:dyDescent="0.3">
      <c r="B21" s="7" t="s">
        <v>23</v>
      </c>
      <c r="C21" s="7" t="s">
        <v>31</v>
      </c>
      <c r="D21" s="8">
        <v>44791</v>
      </c>
      <c r="E21" s="25">
        <v>495</v>
      </c>
    </row>
  </sheetData>
  <mergeCells count="1">
    <mergeCell ref="B11:G11"/>
  </mergeCells>
  <phoneticPr fontId="2" type="noConversion"/>
  <conditionalFormatting sqref="B3:H10">
    <cfRule type="expression" dxfId="3" priority="1">
      <formula>$H2&gt;=3000000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tabSelected="1" workbookViewId="0">
      <selection activeCell="L21" sqref="L21"/>
    </sheetView>
  </sheetViews>
  <sheetFormatPr defaultRowHeight="16.5" x14ac:dyDescent="0.3"/>
  <cols>
    <col min="1" max="1" width="1.625" customWidth="1"/>
    <col min="2" max="2" width="9.75" customWidth="1"/>
    <col min="3" max="3" width="21.5" customWidth="1"/>
    <col min="4" max="4" width="16.875" customWidth="1"/>
    <col min="5" max="5" width="11.375" customWidth="1"/>
    <col min="6" max="6" width="13.25" bestFit="1" customWidth="1"/>
    <col min="7" max="7" width="10.125" customWidth="1"/>
    <col min="8" max="8" width="14.25" customWidth="1"/>
  </cols>
  <sheetData>
    <row r="1" spans="2:8" ht="17.25" thickBot="1" x14ac:dyDescent="0.35"/>
    <row r="2" spans="2:8" ht="27.75" thickBot="1" x14ac:dyDescent="0.35">
      <c r="B2" s="19" t="s">
        <v>0</v>
      </c>
      <c r="C2" s="20" t="s">
        <v>1</v>
      </c>
      <c r="D2" s="21" t="s">
        <v>2</v>
      </c>
      <c r="E2" s="20" t="s">
        <v>3</v>
      </c>
      <c r="F2" s="20" t="s">
        <v>4</v>
      </c>
      <c r="G2" s="20" t="s">
        <v>5</v>
      </c>
      <c r="H2" s="21" t="s">
        <v>6</v>
      </c>
    </row>
    <row r="3" spans="2:8" x14ac:dyDescent="0.3">
      <c r="B3" s="2" t="s">
        <v>10</v>
      </c>
      <c r="C3" s="3" t="s">
        <v>18</v>
      </c>
      <c r="D3" s="3" t="s">
        <v>26</v>
      </c>
      <c r="E3" s="3" t="s">
        <v>34</v>
      </c>
      <c r="F3" s="4">
        <v>44804</v>
      </c>
      <c r="G3" s="24">
        <v>268</v>
      </c>
      <c r="H3" s="16">
        <v>4490000</v>
      </c>
    </row>
    <row r="4" spans="2:8" x14ac:dyDescent="0.3">
      <c r="B4" s="6" t="s">
        <v>11</v>
      </c>
      <c r="C4" s="7" t="s">
        <v>19</v>
      </c>
      <c r="D4" s="7" t="s">
        <v>27</v>
      </c>
      <c r="E4" s="7" t="s">
        <v>35</v>
      </c>
      <c r="F4" s="8">
        <v>44835</v>
      </c>
      <c r="G4" s="25">
        <v>198</v>
      </c>
      <c r="H4" s="17">
        <v>2750000</v>
      </c>
    </row>
    <row r="5" spans="2:8" x14ac:dyDescent="0.3">
      <c r="B5" s="6" t="s">
        <v>13</v>
      </c>
      <c r="C5" s="7" t="s">
        <v>21</v>
      </c>
      <c r="D5" s="7" t="s">
        <v>29</v>
      </c>
      <c r="E5" s="7" t="s">
        <v>37</v>
      </c>
      <c r="F5" s="8">
        <v>44792</v>
      </c>
      <c r="G5" s="25">
        <v>236</v>
      </c>
      <c r="H5" s="17">
        <v>1050000</v>
      </c>
    </row>
    <row r="6" spans="2:8" x14ac:dyDescent="0.3">
      <c r="B6" s="6" t="s">
        <v>14</v>
      </c>
      <c r="C6" s="7" t="s">
        <v>22</v>
      </c>
      <c r="D6" s="7" t="s">
        <v>30</v>
      </c>
      <c r="E6" s="7" t="s">
        <v>38</v>
      </c>
      <c r="F6" s="8">
        <v>44823</v>
      </c>
      <c r="G6" s="25">
        <v>185</v>
      </c>
      <c r="H6" s="17">
        <v>2540000</v>
      </c>
    </row>
    <row r="7" spans="2:8" x14ac:dyDescent="0.3">
      <c r="B7" s="6"/>
      <c r="C7" s="7"/>
      <c r="D7" s="7"/>
      <c r="E7" s="28" t="s">
        <v>53</v>
      </c>
      <c r="F7" s="8"/>
      <c r="G7" s="25">
        <f>SUBTOTAL(1,G3:G6)</f>
        <v>221.75</v>
      </c>
      <c r="H7" s="17"/>
    </row>
    <row r="8" spans="2:8" x14ac:dyDescent="0.3">
      <c r="B8" s="6"/>
      <c r="C8" s="7">
        <f>SUBTOTAL(3,C3:C6)</f>
        <v>4</v>
      </c>
      <c r="D8" s="7"/>
      <c r="E8" s="28" t="s">
        <v>49</v>
      </c>
      <c r="F8" s="8"/>
      <c r="G8" s="25"/>
      <c r="H8" s="17"/>
    </row>
    <row r="9" spans="2:8" x14ac:dyDescent="0.3">
      <c r="B9" s="6" t="s">
        <v>9</v>
      </c>
      <c r="C9" s="7" t="s">
        <v>17</v>
      </c>
      <c r="D9" s="7" t="s">
        <v>25</v>
      </c>
      <c r="E9" s="7" t="s">
        <v>33</v>
      </c>
      <c r="F9" s="8">
        <v>44811</v>
      </c>
      <c r="G9" s="25">
        <v>158</v>
      </c>
      <c r="H9" s="17">
        <v>1450000</v>
      </c>
    </row>
    <row r="10" spans="2:8" x14ac:dyDescent="0.3">
      <c r="B10" s="6" t="s">
        <v>16</v>
      </c>
      <c r="C10" s="7" t="s">
        <v>24</v>
      </c>
      <c r="D10" s="7" t="s">
        <v>32</v>
      </c>
      <c r="E10" s="7" t="s">
        <v>39</v>
      </c>
      <c r="F10" s="8">
        <v>44860</v>
      </c>
      <c r="G10" s="25">
        <v>168</v>
      </c>
      <c r="H10" s="17">
        <v>3150000</v>
      </c>
    </row>
    <row r="11" spans="2:8" x14ac:dyDescent="0.3">
      <c r="B11" s="6"/>
      <c r="C11" s="7"/>
      <c r="D11" s="7"/>
      <c r="E11" s="28" t="s">
        <v>54</v>
      </c>
      <c r="F11" s="8"/>
      <c r="G11" s="25">
        <f>SUBTOTAL(1,G9:G10)</f>
        <v>163</v>
      </c>
      <c r="H11" s="17"/>
    </row>
    <row r="12" spans="2:8" x14ac:dyDescent="0.3">
      <c r="B12" s="6"/>
      <c r="C12" s="7">
        <f>SUBTOTAL(3,C9:C10)</f>
        <v>2</v>
      </c>
      <c r="D12" s="7"/>
      <c r="E12" s="28" t="s">
        <v>50</v>
      </c>
      <c r="F12" s="8"/>
      <c r="G12" s="25"/>
      <c r="H12" s="17"/>
    </row>
    <row r="13" spans="2:8" x14ac:dyDescent="0.3">
      <c r="B13" s="34" t="s">
        <v>12</v>
      </c>
      <c r="C13" s="28" t="s">
        <v>20</v>
      </c>
      <c r="D13" s="28" t="s">
        <v>28</v>
      </c>
      <c r="E13" s="28" t="s">
        <v>36</v>
      </c>
      <c r="F13" s="35">
        <v>44814</v>
      </c>
      <c r="G13" s="36">
        <v>167</v>
      </c>
      <c r="H13" s="37">
        <v>1200000</v>
      </c>
    </row>
    <row r="14" spans="2:8" ht="17.25" thickBot="1" x14ac:dyDescent="0.35">
      <c r="B14" s="10" t="s">
        <v>15</v>
      </c>
      <c r="C14" s="11" t="s">
        <v>23</v>
      </c>
      <c r="D14" s="11" t="s">
        <v>31</v>
      </c>
      <c r="E14" s="11" t="s">
        <v>36</v>
      </c>
      <c r="F14" s="12">
        <v>44791</v>
      </c>
      <c r="G14" s="26">
        <v>495</v>
      </c>
      <c r="H14" s="18">
        <v>1290000</v>
      </c>
    </row>
    <row r="15" spans="2:8" x14ac:dyDescent="0.3">
      <c r="B15" s="29"/>
      <c r="C15" s="29"/>
      <c r="D15" s="29"/>
      <c r="E15" s="33" t="s">
        <v>55</v>
      </c>
      <c r="F15" s="30"/>
      <c r="G15" s="31">
        <f>SUBTOTAL(1,G13:G14)</f>
        <v>331</v>
      </c>
      <c r="H15" s="32"/>
    </row>
    <row r="16" spans="2:8" x14ac:dyDescent="0.3">
      <c r="B16" s="29"/>
      <c r="C16" s="29">
        <f>SUBTOTAL(3,C13:C14)</f>
        <v>2</v>
      </c>
      <c r="D16" s="29"/>
      <c r="E16" s="33" t="s">
        <v>51</v>
      </c>
      <c r="F16" s="30"/>
      <c r="G16" s="31"/>
      <c r="H16" s="32"/>
    </row>
    <row r="17" spans="2:8" x14ac:dyDescent="0.3">
      <c r="B17" s="29"/>
      <c r="C17" s="29"/>
      <c r="D17" s="29"/>
      <c r="E17" s="33" t="s">
        <v>56</v>
      </c>
      <c r="F17" s="30"/>
      <c r="G17" s="31">
        <f>SUBTOTAL(1,G3:G14)</f>
        <v>234.375</v>
      </c>
      <c r="H17" s="32"/>
    </row>
    <row r="18" spans="2:8" x14ac:dyDescent="0.3">
      <c r="B18" s="29"/>
      <c r="C18" s="29">
        <f>SUBTOTAL(3,C3:C14)</f>
        <v>8</v>
      </c>
      <c r="D18" s="29"/>
      <c r="E18" s="33" t="s">
        <v>52</v>
      </c>
      <c r="F18" s="30"/>
      <c r="G18" s="31"/>
      <c r="H18" s="32"/>
    </row>
  </sheetData>
  <sortState ref="B3:H10">
    <sortCondition descending="1" ref="E3:E10"/>
  </sortState>
  <phoneticPr fontId="2" type="noConversion"/>
  <conditionalFormatting sqref="B3:H7 B10:H11 B14:H15">
    <cfRule type="expression" dxfId="2" priority="1">
      <formula>$H2&gt;=3000000</formula>
    </cfRule>
  </conditionalFormatting>
  <conditionalFormatting sqref="B8:H8 B12:H12 B16:H18">
    <cfRule type="expression" dxfId="1" priority="3">
      <formula>$H6&gt;=3000000</formula>
    </cfRule>
  </conditionalFormatting>
  <conditionalFormatting sqref="B9:H9 B13:H13">
    <cfRule type="expression" dxfId="0" priority="6">
      <formula>$H6&gt;=3000000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예약인원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2024-08-24T12:04:47Z</dcterms:created>
  <dcterms:modified xsi:type="dcterms:W3CDTF">2024-08-24T12:54:58Z</dcterms:modified>
</cp:coreProperties>
</file>