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a0\OneDrive\문서\ITQ\"/>
    </mc:Choice>
  </mc:AlternateContent>
  <xr:revisionPtr revIDLastSave="0" documentId="13_ncr:1_{C7804135-3D70-4FB7-8231-9EF386E783C4}" xr6:coauthVersionLast="47" xr6:coauthVersionMax="47" xr10:uidLastSave="{00000000-0000-0000-0000-000000000000}"/>
  <bookViews>
    <workbookView xWindow="0" yWindow="75" windowWidth="17895" windowHeight="19095" xr2:uid="{D151EFFD-9BCB-420E-8785-16558A8C564E}"/>
  </bookViews>
  <sheets>
    <sheet name="제1작업" sheetId="3" r:id="rId1"/>
    <sheet name="제2작업" sheetId="2" r:id="rId2"/>
    <sheet name="제3작업" sheetId="1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항목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F15" i="1" l="1"/>
  <c r="F10" i="1"/>
  <c r="F6" i="1"/>
  <c r="F17" i="1" s="1"/>
  <c r="B16" i="1"/>
  <c r="B11" i="1"/>
  <c r="B7" i="1"/>
  <c r="B18" i="1" s="1"/>
  <c r="H11" i="2"/>
  <c r="J14" i="3"/>
  <c r="J13" i="3"/>
  <c r="E14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<sst xmlns="http://schemas.openxmlformats.org/spreadsheetml/2006/main" count="128" uniqueCount="43">
  <si>
    <t>코드</t>
    <phoneticPr fontId="3" type="noConversion"/>
  </si>
  <si>
    <t>창업주</t>
    <phoneticPr fontId="3" type="noConversion"/>
  </si>
  <si>
    <t>창업일</t>
    <phoneticPr fontId="3" type="noConversion"/>
  </si>
  <si>
    <t>항목</t>
    <phoneticPr fontId="3" type="noConversion"/>
  </si>
  <si>
    <t>창업비용(원)</t>
    <phoneticPr fontId="3" type="noConversion"/>
  </si>
  <si>
    <t>인테리어
경비</t>
    <phoneticPr fontId="3" type="noConversion"/>
  </si>
  <si>
    <t>국산재료
사용비율</t>
    <phoneticPr fontId="3" type="noConversion"/>
  </si>
  <si>
    <t>지역</t>
    <phoneticPr fontId="3" type="noConversion"/>
  </si>
  <si>
    <t>비고</t>
    <phoneticPr fontId="3" type="noConversion"/>
  </si>
  <si>
    <t>K2661</t>
  </si>
  <si>
    <t>K2661</t>
    <phoneticPr fontId="3" type="noConversion"/>
  </si>
  <si>
    <t>K3968</t>
    <phoneticPr fontId="3" type="noConversion"/>
  </si>
  <si>
    <t>T1092</t>
    <phoneticPr fontId="3" type="noConversion"/>
  </si>
  <si>
    <t>K2154</t>
    <phoneticPr fontId="3" type="noConversion"/>
  </si>
  <si>
    <t>P1514</t>
    <phoneticPr fontId="3" type="noConversion"/>
  </si>
  <si>
    <t>P2603</t>
    <phoneticPr fontId="3" type="noConversion"/>
  </si>
  <si>
    <t>T1536</t>
    <phoneticPr fontId="3" type="noConversion"/>
  </si>
  <si>
    <t>K3843</t>
    <phoneticPr fontId="3" type="noConversion"/>
  </si>
  <si>
    <t>한사랑</t>
    <phoneticPr fontId="3" type="noConversion"/>
  </si>
  <si>
    <t>홍준표</t>
    <phoneticPr fontId="3" type="noConversion"/>
  </si>
  <si>
    <t>한예지</t>
    <phoneticPr fontId="3" type="noConversion"/>
  </si>
  <si>
    <t>이소영</t>
    <phoneticPr fontId="3" type="noConversion"/>
  </si>
  <si>
    <t>임용균</t>
    <phoneticPr fontId="3" type="noConversion"/>
  </si>
  <si>
    <t>임유나</t>
    <phoneticPr fontId="3" type="noConversion"/>
  </si>
  <si>
    <t>조형준</t>
    <phoneticPr fontId="3" type="noConversion"/>
  </si>
  <si>
    <t>김유진</t>
    <phoneticPr fontId="3" type="noConversion"/>
  </si>
  <si>
    <t>핫도그</t>
    <phoneticPr fontId="3" type="noConversion"/>
  </si>
  <si>
    <t>떡갈비</t>
    <phoneticPr fontId="3" type="noConversion"/>
  </si>
  <si>
    <t>떡볶이</t>
    <phoneticPr fontId="3" type="noConversion"/>
  </si>
  <si>
    <t>핫도그 창업 개수</t>
    <phoneticPr fontId="3" type="noConversion"/>
  </si>
  <si>
    <t>떡볶이 창업비용(원) 평균</t>
    <phoneticPr fontId="3" type="noConversion"/>
  </si>
  <si>
    <t>최대 인테리어 경비</t>
    <phoneticPr fontId="3" type="noConversion"/>
  </si>
  <si>
    <t>핫도그의 창업비용(원) 평균</t>
    <phoneticPr fontId="3" type="noConversion"/>
  </si>
  <si>
    <t>T*</t>
    <phoneticPr fontId="3" type="noConversion"/>
  </si>
  <si>
    <t>&lt;=10000</t>
    <phoneticPr fontId="3" type="noConversion"/>
  </si>
  <si>
    <t>핫도그 개수</t>
  </si>
  <si>
    <t>떡갈비 개수</t>
  </si>
  <si>
    <t>떡볶이 개수</t>
  </si>
  <si>
    <t>전체 개수</t>
  </si>
  <si>
    <t>핫도그 평균</t>
  </si>
  <si>
    <t>떡갈비 평균</t>
  </si>
  <si>
    <t>떡볶이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</si>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</sst>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#,##0&quot;천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right" vertical="center"/>
    </xf>
    <xf numFmtId="176" fontId="2" fillId="0" borderId="3" xfId="2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right" vertical="center"/>
    </xf>
    <xf numFmtId="176" fontId="2" fillId="0" borderId="8" xfId="2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41" fontId="2" fillId="0" borderId="19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right" vertical="center"/>
    </xf>
    <xf numFmtId="176" fontId="2" fillId="0" borderId="19" xfId="2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right" vertical="center"/>
    </xf>
    <xf numFmtId="176" fontId="2" fillId="0" borderId="0" xfId="2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solidFill>
                  <a:schemeClr val="tx1"/>
                </a:solidFill>
              </a:rPr>
              <a:t>핫도그 및 떡갈비의 창업비용 현황</a:t>
            </a:r>
            <a:endParaRPr lang="ko-KR" sz="2000" b="1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인테리어 경비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(제1작업!$C$5,제1작업!$C$6,제1작업!$C$7,제1작업!$C$8,제1작업!$C$11,제1작업!$C$12)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(제1작업!$G$5,제1작업!$G$6,제1작업!$G$7,제1작업!$G$8,제1작업!$G$11,제1작업!$G$12)</c:f>
              <c:numCache>
                <c:formatCode>#,##0"천원"</c:formatCode>
                <c:ptCount val="6"/>
                <c:pt idx="0">
                  <c:v>10000</c:v>
                </c:pt>
                <c:pt idx="1">
                  <c:v>15000</c:v>
                </c:pt>
                <c:pt idx="2">
                  <c:v>18000</c:v>
                </c:pt>
                <c:pt idx="3">
                  <c:v>20000</c:v>
                </c:pt>
                <c:pt idx="4">
                  <c:v>19500</c:v>
                </c:pt>
                <c:pt idx="5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A-4100-AEEF-CC016E91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6756511"/>
        <c:axId val="2066756031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창업비용(원)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A-4100-AEEF-CC016E910C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(제1작업!$C$5,제1작업!$C$6,제1작업!$C$7,제1작업!$C$8,제1작업!$C$11,제1작업!$C$12)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(제1작업!$F$5,제1작업!$F$6,제1작업!$F$7,제1작업!$F$8,제1작업!$F$11,제1작업!$F$12)</c:f>
              <c:numCache>
                <c:formatCode>_(* #,##0_);_(* \(#,##0\);_(* "-"_);_(@_)</c:formatCode>
                <c:ptCount val="6"/>
                <c:pt idx="0">
                  <c:v>45000000</c:v>
                </c:pt>
                <c:pt idx="1">
                  <c:v>50000000</c:v>
                </c:pt>
                <c:pt idx="2">
                  <c:v>60000000</c:v>
                </c:pt>
                <c:pt idx="3">
                  <c:v>55455500</c:v>
                </c:pt>
                <c:pt idx="4">
                  <c:v>62550000</c:v>
                </c:pt>
                <c:pt idx="5">
                  <c:v>40000000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A-4100-AEEF-CC016E91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20127"/>
        <c:axId val="121319647"/>
      </c:lineChart>
      <c:catAx>
        <c:axId val="206675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66756031"/>
        <c:crosses val="autoZero"/>
        <c:auto val="1"/>
        <c:lblAlgn val="ctr"/>
        <c:lblOffset val="100"/>
        <c:noMultiLvlLbl val="0"/>
      </c:catAx>
      <c:valAx>
        <c:axId val="206675603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천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66756511"/>
        <c:crosses val="autoZero"/>
        <c:crossBetween val="between"/>
        <c:majorUnit val="5000"/>
      </c:valAx>
      <c:valAx>
        <c:axId val="121319647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1320127"/>
        <c:crosses val="max"/>
        <c:crossBetween val="between"/>
      </c:valAx>
      <c:catAx>
        <c:axId val="1213201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19647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EE9BDBF-D479-4D57-BCDF-48CB4A730C0D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104774</xdr:rowOff>
    </xdr:from>
    <xdr:to>
      <xdr:col>6</xdr:col>
      <xdr:colOff>647700</xdr:colOff>
      <xdr:row>2</xdr:row>
      <xdr:rowOff>304799</xdr:rowOff>
    </xdr:to>
    <xdr:sp macro="" textlink="">
      <xdr:nvSpPr>
        <xdr:cNvPr id="2" name="순서도: 화면 표시 1">
          <a:extLst>
            <a:ext uri="{FF2B5EF4-FFF2-40B4-BE49-F238E27FC236}">
              <a16:creationId xmlns:a16="http://schemas.microsoft.com/office/drawing/2014/main" id="{5BDF07E9-2B13-F758-9A04-114BB103AAC5}"/>
            </a:ext>
          </a:extLst>
        </xdr:cNvPr>
        <xdr:cNvSpPr/>
      </xdr:nvSpPr>
      <xdr:spPr>
        <a:xfrm>
          <a:off x="161924" y="104774"/>
          <a:ext cx="5153026" cy="962025"/>
        </a:xfrm>
        <a:prstGeom prst="flowChartDisplay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프랜차이즈 창업 현황</a:t>
          </a:r>
          <a:endParaRPr lang="en-US" altLang="ko-KR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6</xdr:col>
      <xdr:colOff>752475</xdr:colOff>
      <xdr:row>0</xdr:row>
      <xdr:rowOff>114299</xdr:rowOff>
    </xdr:from>
    <xdr:to>
      <xdr:col>10</xdr:col>
      <xdr:colOff>19050</xdr:colOff>
      <xdr:row>2</xdr:row>
      <xdr:rowOff>276224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C02D7C7-2EC3-E847-7083-F40E7093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4299"/>
          <a:ext cx="36957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86929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B34C1C-6FF1-EA4A-A11E-E11230AEDC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0.47099</cdr:x>
      <cdr:y>0.12447</cdr:y>
    </cdr:from>
    <cdr:to>
      <cdr:x>0.60357</cdr:x>
      <cdr:y>0.19383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0814C295-88AB-993C-B27C-085E5A858C83}"/>
            </a:ext>
          </a:extLst>
        </cdr:cNvPr>
        <cdr:cNvSpPr/>
      </cdr:nvSpPr>
      <cdr:spPr>
        <a:xfrm xmlns:a="http://schemas.openxmlformats.org/drawingml/2006/main">
          <a:off x="4383666" y="757670"/>
          <a:ext cx="1233920" cy="422131"/>
        </a:xfrm>
        <a:prstGeom xmlns:a="http://schemas.openxmlformats.org/drawingml/2006/main" prst="wedgeRoundRectCallout">
          <a:avLst>
            <a:gd name="adj1" fmla="val 67814"/>
            <a:gd name="adj2" fmla="val -1653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창업비용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09BC-8186-4F39-A96E-67F999CBF853}">
  <dimension ref="B1:J14"/>
  <sheetViews>
    <sheetView showGridLines="0" tabSelected="1" workbookViewId="0">
      <selection activeCell="E28" sqref="E28"/>
    </sheetView>
  </sheetViews>
  <sheetFormatPr defaultRowHeight="13.5" x14ac:dyDescent="0.3"/>
  <cols>
    <col min="1" max="1" width="1.625" style="1" customWidth="1"/>
    <col min="2" max="3" width="9" style="1"/>
    <col min="4" max="4" width="13.25" style="1" bestFit="1" customWidth="1"/>
    <col min="5" max="5" width="17" style="1" customWidth="1"/>
    <col min="6" max="6" width="15" style="1" bestFit="1" customWidth="1"/>
    <col min="7" max="7" width="13.875" style="1" customWidth="1"/>
    <col min="8" max="8" width="13.25" style="1" customWidth="1"/>
    <col min="9" max="9" width="15" style="1" customWidth="1"/>
    <col min="10" max="10" width="16" style="1" customWidth="1"/>
    <col min="11" max="16384" width="9" style="1"/>
  </cols>
  <sheetData>
    <row r="1" spans="2:10" ht="30" customHeight="1" x14ac:dyDescent="0.3"/>
    <row r="2" spans="2:10" ht="30" customHeight="1" x14ac:dyDescent="0.3"/>
    <row r="3" spans="2:10" ht="30" customHeight="1" thickBot="1" x14ac:dyDescent="0.35"/>
    <row r="4" spans="2:10" ht="30" customHeight="1" thickBot="1" x14ac:dyDescent="0.35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9" t="s">
        <v>5</v>
      </c>
      <c r="H4" s="19" t="s">
        <v>6</v>
      </c>
      <c r="I4" s="18" t="s">
        <v>7</v>
      </c>
      <c r="J4" s="20" t="s">
        <v>8</v>
      </c>
    </row>
    <row r="5" spans="2:10" ht="30" customHeight="1" x14ac:dyDescent="0.3">
      <c r="B5" s="26" t="s">
        <v>10</v>
      </c>
      <c r="C5" s="27" t="s">
        <v>18</v>
      </c>
      <c r="D5" s="28">
        <v>45672</v>
      </c>
      <c r="E5" s="27" t="s">
        <v>26</v>
      </c>
      <c r="F5" s="29">
        <v>45000000</v>
      </c>
      <c r="G5" s="30">
        <v>10000</v>
      </c>
      <c r="H5" s="31">
        <v>0.95</v>
      </c>
      <c r="I5" s="27" t="str">
        <f>CHOOSE(MID(B5,2,1),"안산","부천","안양")</f>
        <v>부천</v>
      </c>
      <c r="J5" s="32">
        <f>_xlfn.RANK.EQ(H5,$H$5:$H$12,0)</f>
        <v>1</v>
      </c>
    </row>
    <row r="6" spans="2:10" ht="30" customHeight="1" x14ac:dyDescent="0.3">
      <c r="B6" s="8" t="s">
        <v>11</v>
      </c>
      <c r="C6" s="2" t="s">
        <v>19</v>
      </c>
      <c r="D6" s="4">
        <v>45689</v>
      </c>
      <c r="E6" s="2" t="s">
        <v>27</v>
      </c>
      <c r="F6" s="5">
        <v>50000000</v>
      </c>
      <c r="G6" s="7">
        <v>15000</v>
      </c>
      <c r="H6" s="6">
        <v>0.8</v>
      </c>
      <c r="I6" s="2" t="str">
        <f t="shared" ref="I6:I12" si="0">CHOOSE(MID(B6,2,1),"안산","부천","안양")</f>
        <v>안양</v>
      </c>
      <c r="J6" s="9">
        <f t="shared" ref="J6:J12" si="1">_xlfn.RANK.EQ(H6,$H$5:$H$12,0)</f>
        <v>6</v>
      </c>
    </row>
    <row r="7" spans="2:10" ht="30" customHeight="1" x14ac:dyDescent="0.3">
      <c r="B7" s="8" t="s">
        <v>12</v>
      </c>
      <c r="C7" s="2" t="s">
        <v>20</v>
      </c>
      <c r="D7" s="4">
        <v>45667</v>
      </c>
      <c r="E7" s="2" t="s">
        <v>26</v>
      </c>
      <c r="F7" s="5">
        <v>60000000</v>
      </c>
      <c r="G7" s="7">
        <v>18000</v>
      </c>
      <c r="H7" s="6">
        <v>0.88500000000000001</v>
      </c>
      <c r="I7" s="2" t="str">
        <f t="shared" si="0"/>
        <v>안산</v>
      </c>
      <c r="J7" s="9">
        <f t="shared" si="1"/>
        <v>3</v>
      </c>
    </row>
    <row r="8" spans="2:10" ht="30" customHeight="1" x14ac:dyDescent="0.3">
      <c r="B8" s="8" t="s">
        <v>13</v>
      </c>
      <c r="C8" s="2" t="s">
        <v>21</v>
      </c>
      <c r="D8" s="4">
        <v>45672</v>
      </c>
      <c r="E8" s="2" t="s">
        <v>27</v>
      </c>
      <c r="F8" s="5">
        <v>55455500</v>
      </c>
      <c r="G8" s="7">
        <v>20000</v>
      </c>
      <c r="H8" s="6">
        <v>0.755</v>
      </c>
      <c r="I8" s="2" t="str">
        <f t="shared" si="0"/>
        <v>부천</v>
      </c>
      <c r="J8" s="9">
        <f t="shared" si="1"/>
        <v>7</v>
      </c>
    </row>
    <row r="9" spans="2:10" ht="30" customHeight="1" x14ac:dyDescent="0.3">
      <c r="B9" s="8" t="s">
        <v>14</v>
      </c>
      <c r="C9" s="2" t="s">
        <v>22</v>
      </c>
      <c r="D9" s="4">
        <v>45689</v>
      </c>
      <c r="E9" s="2" t="s">
        <v>28</v>
      </c>
      <c r="F9" s="5">
        <v>38500000</v>
      </c>
      <c r="G9" s="7">
        <v>8000</v>
      </c>
      <c r="H9" s="6">
        <v>0.7</v>
      </c>
      <c r="I9" s="2" t="str">
        <f t="shared" si="0"/>
        <v>안산</v>
      </c>
      <c r="J9" s="9">
        <f t="shared" si="1"/>
        <v>8</v>
      </c>
    </row>
    <row r="10" spans="2:10" ht="30" customHeight="1" x14ac:dyDescent="0.3">
      <c r="B10" s="8" t="s">
        <v>15</v>
      </c>
      <c r="C10" s="2" t="s">
        <v>23</v>
      </c>
      <c r="D10" s="4">
        <v>45693</v>
      </c>
      <c r="E10" s="2" t="s">
        <v>28</v>
      </c>
      <c r="F10" s="5">
        <v>45500000</v>
      </c>
      <c r="G10" s="7">
        <v>12000</v>
      </c>
      <c r="H10" s="6">
        <v>0.85</v>
      </c>
      <c r="I10" s="2" t="str">
        <f t="shared" si="0"/>
        <v>부천</v>
      </c>
      <c r="J10" s="9">
        <f t="shared" si="1"/>
        <v>4</v>
      </c>
    </row>
    <row r="11" spans="2:10" ht="30" customHeight="1" x14ac:dyDescent="0.3">
      <c r="B11" s="8" t="s">
        <v>16</v>
      </c>
      <c r="C11" s="2" t="s">
        <v>24</v>
      </c>
      <c r="D11" s="4">
        <v>45674</v>
      </c>
      <c r="E11" s="2" t="s">
        <v>27</v>
      </c>
      <c r="F11" s="5">
        <v>62550000</v>
      </c>
      <c r="G11" s="7">
        <v>19500</v>
      </c>
      <c r="H11" s="6">
        <v>0.82499999999999996</v>
      </c>
      <c r="I11" s="2" t="str">
        <f t="shared" si="0"/>
        <v>안산</v>
      </c>
      <c r="J11" s="9">
        <f t="shared" si="1"/>
        <v>5</v>
      </c>
    </row>
    <row r="12" spans="2:10" ht="30" customHeight="1" thickBot="1" x14ac:dyDescent="0.35">
      <c r="B12" s="33" t="s">
        <v>17</v>
      </c>
      <c r="C12" s="12" t="s">
        <v>25</v>
      </c>
      <c r="D12" s="34">
        <v>45689</v>
      </c>
      <c r="E12" s="12" t="s">
        <v>26</v>
      </c>
      <c r="F12" s="35">
        <v>40000000</v>
      </c>
      <c r="G12" s="36">
        <v>9500</v>
      </c>
      <c r="H12" s="37">
        <v>0.92500000000000004</v>
      </c>
      <c r="I12" s="12" t="str">
        <f t="shared" si="0"/>
        <v>안양</v>
      </c>
      <c r="J12" s="38">
        <f t="shared" si="1"/>
        <v>2</v>
      </c>
    </row>
    <row r="13" spans="2:10" ht="30" customHeight="1" x14ac:dyDescent="0.3">
      <c r="B13" s="21" t="s">
        <v>29</v>
      </c>
      <c r="C13" s="22"/>
      <c r="D13" s="22"/>
      <c r="E13" s="23" t="str">
        <f>DCOUNTA(E4:E12,E4,E4:E5) &amp; "개"</f>
        <v>3개</v>
      </c>
      <c r="F13" s="24"/>
      <c r="G13" s="22" t="s">
        <v>31</v>
      </c>
      <c r="H13" s="22"/>
      <c r="I13" s="22"/>
      <c r="J13" s="25">
        <f>MAX(G5:G12)</f>
        <v>20000</v>
      </c>
    </row>
    <row r="14" spans="2:10" ht="30" customHeight="1" thickBot="1" x14ac:dyDescent="0.35">
      <c r="B14" s="10" t="s">
        <v>30</v>
      </c>
      <c r="C14" s="11"/>
      <c r="D14" s="11"/>
      <c r="E14" s="12">
        <f>SUMIF(항목,E9,F5:F12) / COUNTIF(항목,E9)</f>
        <v>42000000</v>
      </c>
      <c r="F14" s="13"/>
      <c r="G14" s="14" t="s">
        <v>0</v>
      </c>
      <c r="H14" s="12" t="s">
        <v>9</v>
      </c>
      <c r="I14" s="15" t="s">
        <v>5</v>
      </c>
      <c r="J14" s="16">
        <f>VLOOKUP(H14,B5:G12,6,FALSE)</f>
        <v>10000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2" priority="1">
      <formula>$F5&gt;=60000000</formula>
    </cfRule>
  </conditionalFormatting>
  <dataValidations count="1">
    <dataValidation type="list" allowBlank="1" showInputMessage="1" showErrorMessage="1" sqref="H14" xr:uid="{C45D0738-38D2-40E3-9526-4D1FCE26C4A7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F11A-E1B7-4305-8E02-FC5CC6BD8AAC}">
  <dimension ref="B1:H23"/>
  <sheetViews>
    <sheetView workbookViewId="0">
      <selection activeCell="E40" sqref="E40"/>
    </sheetView>
  </sheetViews>
  <sheetFormatPr defaultRowHeight="13.5" x14ac:dyDescent="0.3"/>
  <cols>
    <col min="1" max="1" width="1.625" style="1" customWidth="1"/>
    <col min="2" max="3" width="9" style="1"/>
    <col min="4" max="4" width="13.25" style="1" bestFit="1" customWidth="1"/>
    <col min="5" max="5" width="17" style="1" customWidth="1"/>
    <col min="6" max="6" width="15" style="1" bestFit="1" customWidth="1"/>
    <col min="7" max="7" width="13.875" style="1" customWidth="1"/>
    <col min="8" max="8" width="13.25" style="1" customWidth="1"/>
    <col min="9" max="16384" width="9" style="1"/>
  </cols>
  <sheetData>
    <row r="1" spans="2:8" ht="14.25" thickBot="1" x14ac:dyDescent="0.35"/>
    <row r="2" spans="2:8" ht="27.75" thickBot="1" x14ac:dyDescent="0.35"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9" t="s">
        <v>5</v>
      </c>
      <c r="H2" s="19" t="s">
        <v>6</v>
      </c>
    </row>
    <row r="3" spans="2:8" x14ac:dyDescent="0.3">
      <c r="B3" s="26" t="s">
        <v>10</v>
      </c>
      <c r="C3" s="27" t="s">
        <v>18</v>
      </c>
      <c r="D3" s="28">
        <v>45672</v>
      </c>
      <c r="E3" s="27" t="s">
        <v>26</v>
      </c>
      <c r="F3" s="29">
        <v>44899999.999999993</v>
      </c>
      <c r="G3" s="30">
        <v>10000</v>
      </c>
      <c r="H3" s="31">
        <v>0.95</v>
      </c>
    </row>
    <row r="4" spans="2:8" x14ac:dyDescent="0.3">
      <c r="B4" s="8" t="s">
        <v>11</v>
      </c>
      <c r="C4" s="2" t="s">
        <v>19</v>
      </c>
      <c r="D4" s="4">
        <v>45689</v>
      </c>
      <c r="E4" s="2" t="s">
        <v>27</v>
      </c>
      <c r="F4" s="5">
        <v>50000000</v>
      </c>
      <c r="G4" s="7">
        <v>15000</v>
      </c>
      <c r="H4" s="6">
        <v>0.8</v>
      </c>
    </row>
    <row r="5" spans="2:8" x14ac:dyDescent="0.3">
      <c r="B5" s="8" t="s">
        <v>12</v>
      </c>
      <c r="C5" s="2" t="s">
        <v>20</v>
      </c>
      <c r="D5" s="4">
        <v>45667</v>
      </c>
      <c r="E5" s="2" t="s">
        <v>26</v>
      </c>
      <c r="F5" s="5">
        <v>60000000</v>
      </c>
      <c r="G5" s="7">
        <v>18000</v>
      </c>
      <c r="H5" s="6">
        <v>0.88500000000000001</v>
      </c>
    </row>
    <row r="6" spans="2:8" x14ac:dyDescent="0.3">
      <c r="B6" s="8" t="s">
        <v>13</v>
      </c>
      <c r="C6" s="2" t="s">
        <v>21</v>
      </c>
      <c r="D6" s="4">
        <v>45672</v>
      </c>
      <c r="E6" s="2" t="s">
        <v>27</v>
      </c>
      <c r="F6" s="5">
        <v>55455500</v>
      </c>
      <c r="G6" s="7">
        <v>20000</v>
      </c>
      <c r="H6" s="6">
        <v>0.755</v>
      </c>
    </row>
    <row r="7" spans="2:8" x14ac:dyDescent="0.3">
      <c r="B7" s="8" t="s">
        <v>14</v>
      </c>
      <c r="C7" s="2" t="s">
        <v>22</v>
      </c>
      <c r="D7" s="4">
        <v>45689</v>
      </c>
      <c r="E7" s="2" t="s">
        <v>28</v>
      </c>
      <c r="F7" s="5">
        <v>38500000</v>
      </c>
      <c r="G7" s="7">
        <v>8000</v>
      </c>
      <c r="H7" s="6">
        <v>0.7</v>
      </c>
    </row>
    <row r="8" spans="2:8" x14ac:dyDescent="0.3">
      <c r="B8" s="8" t="s">
        <v>15</v>
      </c>
      <c r="C8" s="2" t="s">
        <v>23</v>
      </c>
      <c r="D8" s="4">
        <v>45693</v>
      </c>
      <c r="E8" s="2" t="s">
        <v>28</v>
      </c>
      <c r="F8" s="5">
        <v>45500000</v>
      </c>
      <c r="G8" s="7">
        <v>12000</v>
      </c>
      <c r="H8" s="6">
        <v>0.85</v>
      </c>
    </row>
    <row r="9" spans="2:8" x14ac:dyDescent="0.3">
      <c r="B9" s="8" t="s">
        <v>16</v>
      </c>
      <c r="C9" s="2" t="s">
        <v>24</v>
      </c>
      <c r="D9" s="4">
        <v>45674</v>
      </c>
      <c r="E9" s="2" t="s">
        <v>27</v>
      </c>
      <c r="F9" s="5">
        <v>62550000</v>
      </c>
      <c r="G9" s="7">
        <v>19500</v>
      </c>
      <c r="H9" s="6">
        <v>0.82499999999999996</v>
      </c>
    </row>
    <row r="10" spans="2:8" x14ac:dyDescent="0.3">
      <c r="B10" s="39" t="s">
        <v>17</v>
      </c>
      <c r="C10" s="40" t="s">
        <v>25</v>
      </c>
      <c r="D10" s="41">
        <v>45689</v>
      </c>
      <c r="E10" s="40" t="s">
        <v>26</v>
      </c>
      <c r="F10" s="42">
        <v>40000000</v>
      </c>
      <c r="G10" s="43">
        <v>9500</v>
      </c>
      <c r="H10" s="44">
        <v>0.92500000000000004</v>
      </c>
    </row>
    <row r="11" spans="2:8" x14ac:dyDescent="0.3">
      <c r="B11" s="3" t="s">
        <v>32</v>
      </c>
      <c r="C11" s="3"/>
      <c r="D11" s="3"/>
      <c r="E11" s="3"/>
      <c r="F11" s="3"/>
      <c r="G11" s="3"/>
      <c r="H11" s="2">
        <f>DAVERAGE(E2:F10,F2,E2:E3)</f>
        <v>48300000</v>
      </c>
    </row>
    <row r="13" spans="2:8" ht="14.25" thickBot="1" x14ac:dyDescent="0.35"/>
    <row r="14" spans="2:8" ht="27" x14ac:dyDescent="0.3">
      <c r="B14" s="17" t="s">
        <v>0</v>
      </c>
      <c r="C14" s="19" t="s">
        <v>5</v>
      </c>
    </row>
    <row r="15" spans="2:8" x14ac:dyDescent="0.3">
      <c r="B15" s="1" t="s">
        <v>33</v>
      </c>
    </row>
    <row r="16" spans="2:8" x14ac:dyDescent="0.3">
      <c r="C16" s="1" t="s">
        <v>34</v>
      </c>
    </row>
    <row r="17" spans="2:5" ht="14.25" thickBot="1" x14ac:dyDescent="0.35"/>
    <row r="18" spans="2:5" ht="27.75" thickBot="1" x14ac:dyDescent="0.35">
      <c r="B18" s="17" t="s">
        <v>0</v>
      </c>
      <c r="C18" s="18" t="s">
        <v>3</v>
      </c>
      <c r="D18" s="18" t="s">
        <v>4</v>
      </c>
      <c r="E18" s="19" t="s">
        <v>5</v>
      </c>
    </row>
    <row r="19" spans="2:5" x14ac:dyDescent="0.3">
      <c r="B19" s="26" t="s">
        <v>10</v>
      </c>
      <c r="C19" s="27" t="s">
        <v>26</v>
      </c>
      <c r="D19" s="29">
        <v>44899999.999999993</v>
      </c>
      <c r="E19" s="30">
        <v>10000</v>
      </c>
    </row>
    <row r="20" spans="2:5" x14ac:dyDescent="0.3">
      <c r="B20" s="8" t="s">
        <v>12</v>
      </c>
      <c r="C20" s="2" t="s">
        <v>26</v>
      </c>
      <c r="D20" s="5">
        <v>60000000</v>
      </c>
      <c r="E20" s="7">
        <v>18000</v>
      </c>
    </row>
    <row r="21" spans="2:5" x14ac:dyDescent="0.3">
      <c r="B21" s="8" t="s">
        <v>14</v>
      </c>
      <c r="C21" s="2" t="s">
        <v>28</v>
      </c>
      <c r="D21" s="5">
        <v>38500000</v>
      </c>
      <c r="E21" s="7">
        <v>8000</v>
      </c>
    </row>
    <row r="22" spans="2:5" x14ac:dyDescent="0.3">
      <c r="B22" s="8" t="s">
        <v>16</v>
      </c>
      <c r="C22" s="2" t="s">
        <v>27</v>
      </c>
      <c r="D22" s="5">
        <v>62550000</v>
      </c>
      <c r="E22" s="7">
        <v>19500</v>
      </c>
    </row>
    <row r="23" spans="2:5" x14ac:dyDescent="0.3">
      <c r="B23" s="39" t="s">
        <v>17</v>
      </c>
      <c r="C23" s="40" t="s">
        <v>26</v>
      </c>
      <c r="D23" s="42">
        <v>40000000</v>
      </c>
      <c r="E23" s="43">
        <v>9500</v>
      </c>
    </row>
  </sheetData>
  <mergeCells count="1">
    <mergeCell ref="B11:G11"/>
  </mergeCells>
  <phoneticPr fontId="3" type="noConversion"/>
  <conditionalFormatting sqref="B3:H10">
    <cfRule type="expression" dxfId="1" priority="1">
      <formula>$F3&gt;=60000000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6810-768F-48CA-B974-8A58553B151F}">
  <dimension ref="B1:H18"/>
  <sheetViews>
    <sheetView workbookViewId="0">
      <selection activeCell="N18" sqref="N18"/>
    </sheetView>
  </sheetViews>
  <sheetFormatPr defaultRowHeight="13.5" x14ac:dyDescent="0.3"/>
  <cols>
    <col min="1" max="1" width="1.625" style="1" customWidth="1"/>
    <col min="2" max="3" width="9" style="1"/>
    <col min="4" max="4" width="13.25" style="1" bestFit="1" customWidth="1"/>
    <col min="5" max="5" width="17" style="1" customWidth="1"/>
    <col min="6" max="6" width="15" style="1" bestFit="1" customWidth="1"/>
    <col min="7" max="7" width="13.875" style="1" customWidth="1"/>
    <col min="8" max="8" width="13.25" style="1" customWidth="1"/>
    <col min="9" max="16384" width="9" style="1"/>
  </cols>
  <sheetData>
    <row r="1" spans="2:8" ht="14.25" thickBot="1" x14ac:dyDescent="0.35"/>
    <row r="2" spans="2:8" ht="27.75" thickBot="1" x14ac:dyDescent="0.35"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9" t="s">
        <v>5</v>
      </c>
      <c r="H2" s="19" t="s">
        <v>6</v>
      </c>
    </row>
    <row r="3" spans="2:8" x14ac:dyDescent="0.3">
      <c r="B3" s="26" t="s">
        <v>11</v>
      </c>
      <c r="C3" s="27" t="s">
        <v>19</v>
      </c>
      <c r="D3" s="28">
        <v>45689</v>
      </c>
      <c r="E3" s="27" t="s">
        <v>27</v>
      </c>
      <c r="F3" s="29">
        <v>50000000</v>
      </c>
      <c r="G3" s="30">
        <v>15000</v>
      </c>
      <c r="H3" s="31">
        <v>0.8</v>
      </c>
    </row>
    <row r="4" spans="2:8" x14ac:dyDescent="0.3">
      <c r="B4" s="8" t="s">
        <v>13</v>
      </c>
      <c r="C4" s="2" t="s">
        <v>21</v>
      </c>
      <c r="D4" s="4">
        <v>45672</v>
      </c>
      <c r="E4" s="2" t="s">
        <v>27</v>
      </c>
      <c r="F4" s="5">
        <v>55455500</v>
      </c>
      <c r="G4" s="7">
        <v>20000</v>
      </c>
      <c r="H4" s="6">
        <v>0.755</v>
      </c>
    </row>
    <row r="5" spans="2:8" x14ac:dyDescent="0.3">
      <c r="B5" s="8" t="s">
        <v>16</v>
      </c>
      <c r="C5" s="2" t="s">
        <v>24</v>
      </c>
      <c r="D5" s="4">
        <v>45674</v>
      </c>
      <c r="E5" s="2" t="s">
        <v>27</v>
      </c>
      <c r="F5" s="5">
        <v>62550000</v>
      </c>
      <c r="G5" s="7">
        <v>19500</v>
      </c>
      <c r="H5" s="6">
        <v>0.82499999999999996</v>
      </c>
    </row>
    <row r="6" spans="2:8" x14ac:dyDescent="0.3">
      <c r="B6" s="8"/>
      <c r="C6" s="2"/>
      <c r="D6" s="4"/>
      <c r="E6" s="45" t="s">
        <v>40</v>
      </c>
      <c r="F6" s="5">
        <f>SUBTOTAL(1,F3:F5)</f>
        <v>56001833.333333336</v>
      </c>
      <c r="G6" s="7"/>
      <c r="H6" s="6"/>
    </row>
    <row r="7" spans="2:8" x14ac:dyDescent="0.3">
      <c r="B7" s="8">
        <f>SUBTOTAL(3,B3:B5)</f>
        <v>3</v>
      </c>
      <c r="C7" s="2"/>
      <c r="D7" s="4"/>
      <c r="E7" s="45" t="s">
        <v>36</v>
      </c>
      <c r="F7" s="5"/>
      <c r="G7" s="7"/>
      <c r="H7" s="6"/>
    </row>
    <row r="8" spans="2:8" x14ac:dyDescent="0.3">
      <c r="B8" s="8" t="s">
        <v>14</v>
      </c>
      <c r="C8" s="2" t="s">
        <v>22</v>
      </c>
      <c r="D8" s="4">
        <v>45689</v>
      </c>
      <c r="E8" s="2" t="s">
        <v>28</v>
      </c>
      <c r="F8" s="5">
        <v>38500000</v>
      </c>
      <c r="G8" s="7">
        <v>8000</v>
      </c>
      <c r="H8" s="6">
        <v>0.7</v>
      </c>
    </row>
    <row r="9" spans="2:8" x14ac:dyDescent="0.3">
      <c r="B9" s="8" t="s">
        <v>15</v>
      </c>
      <c r="C9" s="2" t="s">
        <v>23</v>
      </c>
      <c r="D9" s="4">
        <v>45693</v>
      </c>
      <c r="E9" s="2" t="s">
        <v>28</v>
      </c>
      <c r="F9" s="5">
        <v>45500000</v>
      </c>
      <c r="G9" s="7">
        <v>12000</v>
      </c>
      <c r="H9" s="6">
        <v>0.85</v>
      </c>
    </row>
    <row r="10" spans="2:8" x14ac:dyDescent="0.3">
      <c r="B10" s="8"/>
      <c r="C10" s="2"/>
      <c r="D10" s="4"/>
      <c r="E10" s="45" t="s">
        <v>41</v>
      </c>
      <c r="F10" s="5">
        <f>SUBTOTAL(1,F8:F9)</f>
        <v>42000000</v>
      </c>
      <c r="G10" s="7"/>
      <c r="H10" s="6"/>
    </row>
    <row r="11" spans="2:8" x14ac:dyDescent="0.3">
      <c r="B11" s="8">
        <f>SUBTOTAL(3,B8:B9)</f>
        <v>2</v>
      </c>
      <c r="C11" s="2"/>
      <c r="D11" s="4"/>
      <c r="E11" s="45" t="s">
        <v>37</v>
      </c>
      <c r="F11" s="5"/>
      <c r="G11" s="7"/>
      <c r="H11" s="6"/>
    </row>
    <row r="12" spans="2:8" x14ac:dyDescent="0.3">
      <c r="B12" s="8" t="s">
        <v>10</v>
      </c>
      <c r="C12" s="2" t="s">
        <v>18</v>
      </c>
      <c r="D12" s="4">
        <v>45672</v>
      </c>
      <c r="E12" s="2" t="s">
        <v>26</v>
      </c>
      <c r="F12" s="5">
        <v>45000000</v>
      </c>
      <c r="G12" s="7">
        <v>10000</v>
      </c>
      <c r="H12" s="6">
        <v>0.95</v>
      </c>
    </row>
    <row r="13" spans="2:8" x14ac:dyDescent="0.3">
      <c r="B13" s="8" t="s">
        <v>12</v>
      </c>
      <c r="C13" s="2" t="s">
        <v>20</v>
      </c>
      <c r="D13" s="4">
        <v>45667</v>
      </c>
      <c r="E13" s="2" t="s">
        <v>26</v>
      </c>
      <c r="F13" s="5">
        <v>60000000</v>
      </c>
      <c r="G13" s="7">
        <v>18000</v>
      </c>
      <c r="H13" s="6">
        <v>0.88500000000000001</v>
      </c>
    </row>
    <row r="14" spans="2:8" ht="14.25" thickBot="1" x14ac:dyDescent="0.35">
      <c r="B14" s="33" t="s">
        <v>17</v>
      </c>
      <c r="C14" s="12" t="s">
        <v>25</v>
      </c>
      <c r="D14" s="34">
        <v>45689</v>
      </c>
      <c r="E14" s="12" t="s">
        <v>26</v>
      </c>
      <c r="F14" s="35">
        <v>40000000</v>
      </c>
      <c r="G14" s="36">
        <v>9500</v>
      </c>
      <c r="H14" s="37">
        <v>0.92500000000000004</v>
      </c>
    </row>
    <row r="15" spans="2:8" x14ac:dyDescent="0.3">
      <c r="B15" s="46"/>
      <c r="C15" s="46"/>
      <c r="D15" s="47"/>
      <c r="E15" s="51" t="s">
        <v>39</v>
      </c>
      <c r="F15" s="48">
        <f>SUBTOTAL(1,F12:F14)</f>
        <v>48333333.333333336</v>
      </c>
      <c r="G15" s="49"/>
      <c r="H15" s="50"/>
    </row>
    <row r="16" spans="2:8" x14ac:dyDescent="0.3">
      <c r="B16" s="46">
        <f>SUBTOTAL(3,B12:B14)</f>
        <v>3</v>
      </c>
      <c r="C16" s="46"/>
      <c r="D16" s="47"/>
      <c r="E16" s="51" t="s">
        <v>35</v>
      </c>
      <c r="F16" s="48"/>
      <c r="G16" s="49"/>
      <c r="H16" s="50"/>
    </row>
    <row r="17" spans="2:8" x14ac:dyDescent="0.3">
      <c r="B17" s="46"/>
      <c r="C17" s="46"/>
      <c r="D17" s="47"/>
      <c r="E17" s="51" t="s">
        <v>42</v>
      </c>
      <c r="F17" s="48">
        <f>SUBTOTAL(1,F3:F14)</f>
        <v>49625687.5</v>
      </c>
      <c r="G17" s="49"/>
      <c r="H17" s="50"/>
    </row>
    <row r="18" spans="2:8" x14ac:dyDescent="0.3">
      <c r="B18" s="46">
        <f>SUBTOTAL(3,B3:B14)</f>
        <v>8</v>
      </c>
      <c r="C18" s="46"/>
      <c r="D18" s="47"/>
      <c r="E18" s="51" t="s">
        <v>38</v>
      </c>
      <c r="F18" s="48"/>
      <c r="G18" s="49"/>
      <c r="H18" s="50"/>
    </row>
  </sheetData>
  <sortState xmlns:xlrd2="http://schemas.microsoft.com/office/spreadsheetml/2017/richdata2" ref="B3:H14">
    <sortCondition ref="E2:E14"/>
  </sortState>
  <phoneticPr fontId="3" type="noConversion"/>
  <conditionalFormatting sqref="B3:H18">
    <cfRule type="expression" dxfId="0" priority="1">
      <formula>$F3&gt;=60000000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항목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김건우</dc:creator>
  <cp:lastModifiedBy>김건우</cp:lastModifiedBy>
  <dcterms:created xsi:type="dcterms:W3CDTF">2026-06-28T03:32:04Z</dcterms:created>
  <dcterms:modified xsi:type="dcterms:W3CDTF">2026-06-28T04:06:22Z</dcterms:modified>
</cp:coreProperties>
</file>