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김호연\Desktop\2차\"/>
    </mc:Choice>
  </mc:AlternateContent>
  <bookViews>
    <workbookView xWindow="6810" yWindow="2445" windowWidth="29235" windowHeight="18690" tabRatio="741" activeTab="4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externalReferences>
    <externalReference r:id="rId11"/>
  </externalReference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</definedNames>
  <calcPr calcId="162913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4" l="1"/>
  <c r="C30" i="4"/>
  <c r="C31" i="4"/>
  <c r="C32" i="4"/>
  <c r="C33" i="4"/>
  <c r="C34" i="4"/>
  <c r="C35" i="4"/>
  <c r="C28" i="4"/>
  <c r="I18" i="4"/>
  <c r="I19" i="4"/>
  <c r="I20" i="4"/>
  <c r="I21" i="4"/>
  <c r="I22" i="4"/>
  <c r="I23" i="4"/>
  <c r="I24" i="4"/>
  <c r="I17" i="4"/>
  <c r="D17" i="4" l="1"/>
  <c r="D18" i="4"/>
  <c r="D19" i="4"/>
  <c r="D20" i="4"/>
  <c r="D21" i="4"/>
  <c r="D22" i="4"/>
  <c r="D23" i="4"/>
  <c r="D24" i="4"/>
  <c r="I12" i="4"/>
  <c r="D12" i="4"/>
  <c r="I5" i="7"/>
  <c r="I6" i="7"/>
  <c r="I7" i="7"/>
  <c r="I8" i="7"/>
  <c r="I9" i="7"/>
  <c r="I10" i="7"/>
  <c r="I11" i="7"/>
  <c r="I12" i="7"/>
  <c r="I4" i="7"/>
  <c r="H22" i="5"/>
  <c r="H20" i="5"/>
  <c r="H18" i="5"/>
  <c r="H14" i="5"/>
  <c r="H12" i="5"/>
  <c r="H8" i="5"/>
  <c r="H6" i="5"/>
  <c r="G21" i="5"/>
  <c r="F21" i="5"/>
  <c r="G15" i="5"/>
  <c r="F15" i="5"/>
  <c r="G9" i="5"/>
  <c r="G23" i="5" s="1"/>
  <c r="F9" i="5"/>
  <c r="F23" i="5" l="1"/>
  <c r="B6" i="10"/>
  <c r="E4" i="10" s="1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sharedStrings.xml><?xml version="1.0" encoding="utf-8"?>
<sst xmlns="http://schemas.openxmlformats.org/spreadsheetml/2006/main" count="396" uniqueCount="293">
  <si>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</si>
  <si>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</si>
  <si>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</si>
  <si>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</si>
  <si>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</si>
  <si>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</si>
  <si>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</si>
  <si>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</si>
  <si>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</si>
  <si>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</si>
  <si>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</si>
  <si>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</si>
  <si>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</si>
  <si>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</si>
  <si>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</si>
  <si>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</si>
  <si>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</si>
  <si>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</si>
  <si>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</si>
  <si>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</si>
  <si>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</si>
  <si>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</si>
  <si>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</si>
  <si>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</si>
  <si>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</si>
  <si>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</si>
  <si>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</si>
  <si>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</si>
  <si>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</si>
  <si>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</si>
  <si>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</si>
  <si>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</si>
  <si>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</si>
  <si>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</si>
  <si>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</si>
  <si>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</si>
  <si>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</si>
  <si>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</si>
  <si>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</si>
  <si>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</si>
  <si>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</si>
  <si>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</si>
  <si>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</si>
  <si>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</si>
  <si>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</si>
  <si>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</si>
  <si>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</si>
  <si>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</si>
  <si>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</si>
  <si>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</si>
  <si>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</si>
  <si>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</si>
  <si>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</si>
  <si>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</si>
  <si>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</si>
  <si>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</si>
  <si>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</si>
  <si>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</si>
  <si>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</si>
  <si>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</si>
  <si>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</si>
  <si>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</si>
  <si>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</si>
  <si>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</si>
  <si>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</si>
  <si>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</si>
  <si>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</si>
  <si>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</si>
  <si>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</si>
  <si>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</si>
  <si>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</si>
  <si>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</si>
  <si>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</si>
  <si>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</si>
  <si>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</si>
  <si>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</si>
  <si>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</si>
  <si>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</si>
  <si>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평가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</si>
  <si>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</si>
  <si>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</si>
  <si>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</si>
  <si>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</si>
  <si>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</si>
  <si>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</si>
  <si>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</si>
  <si>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</si>
  <si>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</si>
  <si>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</si>
  <si>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</si>
  <si>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</si>
  <si>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</si>
  <si>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</si>
  <si>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</si>
  <si>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</si>
  <si>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</si>
  <si>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</si>
  <si>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</si>
  <si>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</si>
  <si>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</si>
  <si>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</si>
  <si>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</si>
  <si>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</si>
  <si>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</si>
  <si>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</si>
  <si>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</si>
  <si>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</si>
  <si>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</si>
  <si>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</si>
  <si>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</si>
  <si>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</si>
  <si>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</si>
  <si>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</si>
  <si>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</si>
  <si>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</si>
  <si>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</si>
  <si>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</si>
  <si>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</si>
  <si>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</si>
  <si>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</si>
  <si>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</si>
  <si>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</si>
  <si>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</si>
  <si>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</si>
  <si>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</si>
  <si>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</si>
  <si>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</si>
  <si>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</si>
  <si>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</si>
  <si>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</si>
  <si>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</si>
  <si>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</si>
  <si>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</si>
  <si>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</si>
  <si>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</si>
  <si>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</si>
  <si>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</si>
  <si>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</si>
  <si>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</si>
  <si>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</si>
  <si>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</si>
  <si>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</si>
  <si>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</si>
  <si>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</si>
  <si>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</si>
  <si>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</si>
  <si>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</si>
  <si>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</si>
  <si>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</si>
  <si>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</si>
  <si>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</si>
  <si>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</si>
  <si>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</si>
  <si>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</si>
  <si>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</si>
  <si>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</si>
  <si>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</si>
  <si>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</si>
  <si>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</si>
  <si>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</si>
  <si>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</si>
  <si>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</si>
  <si>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</si>
  <si>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</si>
  <si>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</si>
  <si>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</si>
  <si>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</si>
  <si>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</si>
  <si>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</si>
  <si>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</si>
  <si>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</si>
  <si>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</si>
  <si>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</si>
  <si>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</si>
  <si>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</si>
  <si>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</si>
  <si>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</si>
  <si>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</si>
  <si>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</si>
  <si>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</si>
  <si>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</si>
  <si>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</si>
  <si>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</si>
  <si>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</si>
  <si>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</si>
  <si>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</si>
  <si>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</si>
  <si>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</si>
  <si>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</si>
  <si>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</si>
  <si>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</si>
  <si>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</si>
  <si>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</si>
  <si>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</si>
  <si>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</si>
  <si>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</si>
  <si>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</si>
  <si>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</si>
  <si>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</si>
  <si>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</si>
  <si>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</si>
  <si>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</si>
  <si>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</si>
  <si>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</si>
  <si>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</si>
  <si>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</si>
  <si>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</si>
  <si>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</si>
  <si>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</si>
  <si>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</si>
  <si>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</si>
  <si>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</si>
  <si>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</si>
  <si>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</si>
  <si>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</si>
  <si>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</si>
  <si>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</si>
  <si>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</si>
  <si>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</si>
  <si>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</si>
  <si>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</si>
  <si>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</si>
  <si>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</si>
  <si>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</si>
  <si>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</si>
  <si>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</si>
  <si>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</si>
  <si>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</si>
  <si>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</si>
  <si>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</si>
  <si>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</si>
  <si>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</si>
  <si>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</si>
  <si>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</si>
  <si>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</si>
  <si>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</si>
  <si>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</si>
  <si>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</si>
  <si>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</si>
  <si>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</si>
  <si>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</si>
  <si>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</si>
  <si>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</si>
  <si>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</si>
  <si>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</si>
  <si>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</si>
  <si>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</si>
  <si>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</si>
  <si>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</si>
  <si>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</si>
  <si>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</si>
  <si>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</si>
  <si>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</si>
  <si>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</si>
  <si>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</si>
  <si>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</si>
  <si>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</si>
  <si>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</si>
  <si>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</si>
  <si>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</si>
  <si>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</si>
  <si>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</si>
  <si>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</si>
  <si>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</si>
  <si>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</si>
  <si>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</si>
  <si>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</si>
  <si>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</si>
  <si>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</si>
  <si>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</si>
  <si>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</si>
  <si>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</si>
  <si>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</si>
  <si>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</si>
  <si>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</si>
  <si>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</si>
  <si>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</si>
  <si>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</si>
  <si>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</si>
  <si>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</si>
  <si>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</si>
  <si>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</si>
  <si>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&gt;=7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</si>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</sst>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0.0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0" fontId="0" fillId="3" borderId="1" xfId="0" applyNumberFormat="1" applyFill="1" applyBorder="1" applyAlignment="1">
      <alignment horizontal="right" vertical="center"/>
    </xf>
    <xf numFmtId="177" fontId="0" fillId="3" borderId="1" xfId="1" applyNumberFormat="1" applyFont="1" applyFill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[1]차트작업!$H$3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74B-40FA-AE18-2E3C84A9A62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74B-40FA-AE18-2E3C84A9A62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E74B-40FA-AE18-2E3C84A9A62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E74B-40FA-AE18-2E3C84A9A62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E74B-40FA-AE18-2E3C84A9A62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E74B-40FA-AE18-2E3C84A9A62D}"/>
              </c:ext>
            </c:extLst>
          </c:dPt>
          <c:cat>
            <c:strRef>
              <c:f>([1]차트작업!$B$4:$B$6,[1]차트작업!$B$10:$B$12)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([1]차트작업!$H$4:$H$6,[1]차트작업!$H$10:$H$12)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74B-40FA-AE18-2E3C84A9A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/>
        <xdr:cNvSpPr/>
      </xdr:nvSpPr>
      <xdr:spPr>
        <a:xfrm>
          <a:off x="2867025" y="2771775"/>
          <a:ext cx="1476375" cy="4191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0.88368</cdr:x>
      <cdr:y>0.30682</cdr:y>
    </cdr:from>
    <cdr:to>
      <cdr:x>0.9809</cdr:x>
      <cdr:y>0.36364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848225" y="1028700"/>
          <a:ext cx="533400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/>
        </a:p>
      </cdr:txBody>
    </cdr:sp>
  </cdr:relSizeAnchor>
  <cdr:relSizeAnchor xmlns:cdr="http://schemas.openxmlformats.org/drawingml/2006/chartDrawing">
    <cdr:from>
      <cdr:x>0.88021</cdr:x>
      <cdr:y>0.23295</cdr:y>
    </cdr:from>
    <cdr:to>
      <cdr:x>0.98438</cdr:x>
      <cdr:y>0.33807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829175" y="781050"/>
          <a:ext cx="571500" cy="352425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0.88194</cdr:x>
      <cdr:y>0.23864</cdr:y>
    </cdr:from>
    <cdr:to>
      <cdr:x>0.98958</cdr:x>
      <cdr:y>0.34659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838700" y="800100"/>
          <a:ext cx="590550" cy="36195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44608;&#54840;&#50672;/Desktop/&#52980;&#54876;%202&#44553;/2026_&#52980;&#54876;2&#44553;&#49892;&#44592;_&#44592;&#48376;&#49436;/03%20&#44592;&#48376;&#47784;&#51032;&#44256;&#49324;/10&#5492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기본작업-1"/>
      <sheetName val="기본작업-2"/>
      <sheetName val="기본작업-3"/>
      <sheetName val="기본작업-4"/>
      <sheetName val="계산작업"/>
      <sheetName val="분석작업-1"/>
      <sheetName val="분석작업-2"/>
      <sheetName val="분석작업-3"/>
      <sheetName val="매크로작업"/>
      <sheetName val="차트작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H3" t="str">
            <v>총점</v>
          </cell>
        </row>
        <row r="4">
          <cell r="B4" t="str">
            <v>김현중</v>
          </cell>
          <cell r="H4">
            <v>85</v>
          </cell>
        </row>
        <row r="5">
          <cell r="B5" t="str">
            <v>진선미</v>
          </cell>
          <cell r="H5">
            <v>87</v>
          </cell>
        </row>
        <row r="6">
          <cell r="B6" t="str">
            <v>도한국</v>
          </cell>
          <cell r="H6">
            <v>74</v>
          </cell>
        </row>
        <row r="7">
          <cell r="B7" t="str">
            <v>김국토</v>
          </cell>
          <cell r="H7">
            <v>77</v>
          </cell>
        </row>
        <row r="8">
          <cell r="B8" t="str">
            <v>민정식</v>
          </cell>
          <cell r="H8">
            <v>73</v>
          </cell>
        </row>
        <row r="9">
          <cell r="B9" t="str">
            <v>최하늘</v>
          </cell>
          <cell r="H9">
            <v>80</v>
          </cell>
        </row>
        <row r="10">
          <cell r="B10" t="str">
            <v>이상랑</v>
          </cell>
          <cell r="H10">
            <v>87</v>
          </cell>
        </row>
        <row r="11">
          <cell r="B11" t="str">
            <v>구영후</v>
          </cell>
          <cell r="H11">
            <v>69</v>
          </cell>
        </row>
        <row r="12">
          <cell r="B12" t="str">
            <v>박지예</v>
          </cell>
          <cell r="H12">
            <v>87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김호연" refreshedDate="45946.78580578704" createdVersion="6" refreshedVersion="6" minRefreshableVersion="3" recordCount="9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/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1"/>
      <c r="D4" s="1"/>
      <c r="E4" s="1"/>
      <c r="F4" s="1"/>
    </row>
    <row r="5" spans="1:6" x14ac:dyDescent="0.3">
      <c r="A5" s="1"/>
      <c r="B5" s="1"/>
      <c r="C5" s="1"/>
      <c r="D5" s="1"/>
      <c r="E5" s="1"/>
      <c r="F5" s="1"/>
    </row>
    <row r="6" spans="1:6" x14ac:dyDescent="0.3">
      <c r="A6" s="1"/>
      <c r="B6" s="1"/>
      <c r="C6" s="1"/>
      <c r="D6" s="1"/>
      <c r="E6" s="1"/>
      <c r="F6" s="1"/>
    </row>
    <row r="7" spans="1:6" x14ac:dyDescent="0.3">
      <c r="A7" s="1"/>
      <c r="B7" s="1"/>
      <c r="C7" s="1"/>
      <c r="D7" s="1"/>
      <c r="E7" s="1"/>
      <c r="F7" s="1"/>
    </row>
    <row r="8" spans="1:6" x14ac:dyDescent="0.3">
      <c r="A8" s="1"/>
      <c r="B8" s="1"/>
      <c r="C8" s="1"/>
      <c r="D8" s="1"/>
      <c r="E8" s="1"/>
      <c r="F8" s="1"/>
    </row>
    <row r="9" spans="1:6" x14ac:dyDescent="0.3">
      <c r="A9" s="1"/>
      <c r="B9" s="1"/>
      <c r="C9" s="1"/>
      <c r="D9" s="1"/>
      <c r="E9" s="1"/>
      <c r="F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M24" sqref="M24"/>
    </sheetView>
  </sheetViews>
  <sheetFormatPr defaultRowHeight="16.5" x14ac:dyDescent="0.3"/>
  <sheetData>
    <row r="1" spans="1:8" ht="20.25" x14ac:dyDescent="0.3">
      <c r="A1" s="27" t="s">
        <v>236</v>
      </c>
      <c r="B1" s="27"/>
      <c r="C1" s="27"/>
      <c r="D1" s="27"/>
      <c r="E1" s="27"/>
      <c r="F1" s="27"/>
      <c r="G1" s="27"/>
      <c r="H1" s="27"/>
    </row>
    <row r="3" spans="1:8" x14ac:dyDescent="0.3">
      <c r="A3" s="4" t="s">
        <v>237</v>
      </c>
      <c r="B3" s="4" t="s">
        <v>5</v>
      </c>
      <c r="C3" s="4" t="s">
        <v>238</v>
      </c>
      <c r="D3" s="4" t="s">
        <v>239</v>
      </c>
      <c r="E3" s="4" t="s">
        <v>119</v>
      </c>
      <c r="F3" s="4" t="s">
        <v>240</v>
      </c>
      <c r="G3" s="4" t="s">
        <v>241</v>
      </c>
      <c r="H3" s="4" t="s">
        <v>242</v>
      </c>
    </row>
    <row r="4" spans="1:8" x14ac:dyDescent="0.3">
      <c r="A4" s="4" t="s">
        <v>243</v>
      </c>
      <c r="B4" s="4" t="s">
        <v>244</v>
      </c>
      <c r="C4" s="4" t="s">
        <v>245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243</v>
      </c>
      <c r="B5" s="4" t="s">
        <v>246</v>
      </c>
      <c r="C5" s="4" t="s">
        <v>247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243</v>
      </c>
      <c r="B6" s="4" t="s">
        <v>248</v>
      </c>
      <c r="C6" s="4" t="s">
        <v>249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250</v>
      </c>
      <c r="B7" s="4" t="s">
        <v>251</v>
      </c>
      <c r="C7" s="4" t="s">
        <v>252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250</v>
      </c>
      <c r="B8" s="4" t="s">
        <v>253</v>
      </c>
      <c r="C8" s="4" t="s">
        <v>254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250</v>
      </c>
      <c r="B9" s="4" t="s">
        <v>255</v>
      </c>
      <c r="C9" s="4" t="s">
        <v>256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257</v>
      </c>
      <c r="B10" s="4" t="s">
        <v>258</v>
      </c>
      <c r="C10" s="4" t="s">
        <v>259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257</v>
      </c>
      <c r="B11" s="4" t="s">
        <v>260</v>
      </c>
      <c r="C11" s="4" t="s">
        <v>261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257</v>
      </c>
      <c r="B12" s="4" t="s">
        <v>262</v>
      </c>
      <c r="C12" s="4" t="s">
        <v>263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3"/>
  <sheetViews>
    <sheetView workbookViewId="0"/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4" spans="2:9" x14ac:dyDescent="0.3">
      <c r="B4" t="s">
        <v>72</v>
      </c>
      <c r="C4" t="s">
        <v>73</v>
      </c>
      <c r="D4" t="s">
        <v>74</v>
      </c>
      <c r="E4" t="s">
        <v>75</v>
      </c>
    </row>
    <row r="5" spans="2:9" x14ac:dyDescent="0.3">
      <c r="E5" s="1" t="s">
        <v>6</v>
      </c>
      <c r="F5" s="1" t="s">
        <v>7</v>
      </c>
      <c r="G5" s="1" t="s">
        <v>76</v>
      </c>
      <c r="H5" s="1" t="s">
        <v>77</v>
      </c>
      <c r="I5" s="1" t="s">
        <v>78</v>
      </c>
    </row>
    <row r="6" spans="2:9" x14ac:dyDescent="0.3">
      <c r="B6" s="1" t="s">
        <v>79</v>
      </c>
      <c r="C6" s="1" t="s">
        <v>80</v>
      </c>
      <c r="D6" s="1">
        <v>18</v>
      </c>
      <c r="E6" s="1">
        <v>96</v>
      </c>
      <c r="F6" s="1">
        <v>85</v>
      </c>
      <c r="G6" s="7">
        <v>90.5</v>
      </c>
      <c r="H6">
        <v>67000000</v>
      </c>
      <c r="I6" s="1" t="s">
        <v>81</v>
      </c>
    </row>
    <row r="7" spans="2:9" x14ac:dyDescent="0.3">
      <c r="B7" s="1" t="s">
        <v>8</v>
      </c>
      <c r="C7" s="1" t="s">
        <v>82</v>
      </c>
      <c r="D7" s="1">
        <v>5</v>
      </c>
      <c r="E7" s="1">
        <v>64</v>
      </c>
      <c r="F7" s="1">
        <v>8</v>
      </c>
      <c r="G7" s="7">
        <v>36</v>
      </c>
      <c r="H7">
        <v>89000000</v>
      </c>
      <c r="I7" s="1" t="s">
        <v>83</v>
      </c>
    </row>
    <row r="8" spans="2:9" x14ac:dyDescent="0.3">
      <c r="B8" s="1" t="s">
        <v>84</v>
      </c>
      <c r="C8" s="1" t="s">
        <v>85</v>
      </c>
      <c r="D8" s="1">
        <v>12</v>
      </c>
      <c r="E8" s="1">
        <v>85</v>
      </c>
      <c r="F8" s="1">
        <v>100</v>
      </c>
      <c r="G8" s="7">
        <v>92.5</v>
      </c>
      <c r="H8">
        <v>87000000</v>
      </c>
      <c r="I8" s="1" t="s">
        <v>86</v>
      </c>
    </row>
    <row r="9" spans="2:9" x14ac:dyDescent="0.3">
      <c r="B9" s="1" t="s">
        <v>87</v>
      </c>
      <c r="C9" s="1" t="s">
        <v>88</v>
      </c>
      <c r="D9" s="1">
        <v>7</v>
      </c>
      <c r="E9" s="1">
        <v>66</v>
      </c>
      <c r="F9" s="1">
        <v>87</v>
      </c>
      <c r="G9" s="7">
        <v>76.5</v>
      </c>
      <c r="H9">
        <v>72000000</v>
      </c>
      <c r="I9" s="1" t="s">
        <v>89</v>
      </c>
    </row>
    <row r="10" spans="2:9" x14ac:dyDescent="0.3">
      <c r="B10" s="1" t="s">
        <v>31</v>
      </c>
      <c r="C10" s="1" t="s">
        <v>90</v>
      </c>
      <c r="D10" s="1">
        <v>9</v>
      </c>
      <c r="E10" s="1">
        <v>70</v>
      </c>
      <c r="F10" s="1">
        <v>60</v>
      </c>
      <c r="G10" s="7">
        <v>65</v>
      </c>
      <c r="H10">
        <v>93000000</v>
      </c>
      <c r="I10" s="1" t="s">
        <v>91</v>
      </c>
    </row>
    <row r="11" spans="2:9" x14ac:dyDescent="0.3">
      <c r="B11" s="1" t="s">
        <v>92</v>
      </c>
      <c r="C11" s="1" t="s">
        <v>93</v>
      </c>
      <c r="D11" s="1">
        <v>8</v>
      </c>
      <c r="E11" s="1">
        <v>90</v>
      </c>
      <c r="F11" s="1">
        <v>78</v>
      </c>
      <c r="G11" s="7">
        <v>84</v>
      </c>
      <c r="H11">
        <v>32000000</v>
      </c>
      <c r="I11" s="1" t="s">
        <v>91</v>
      </c>
    </row>
    <row r="12" spans="2:9" x14ac:dyDescent="0.3">
      <c r="B12" s="1" t="s">
        <v>94</v>
      </c>
      <c r="C12" s="1" t="s">
        <v>95</v>
      </c>
      <c r="D12" s="1">
        <v>20</v>
      </c>
      <c r="E12" s="1">
        <v>100</v>
      </c>
      <c r="F12" s="1">
        <v>86</v>
      </c>
      <c r="G12" s="7">
        <v>93</v>
      </c>
      <c r="H12">
        <v>78000000</v>
      </c>
      <c r="I12" s="1" t="s">
        <v>81</v>
      </c>
    </row>
    <row r="13" spans="2:9" x14ac:dyDescent="0.3">
      <c r="B13" s="1" t="s">
        <v>96</v>
      </c>
      <c r="C13" s="1" t="s">
        <v>97</v>
      </c>
      <c r="D13" s="1">
        <v>13</v>
      </c>
      <c r="E13" s="1">
        <v>100</v>
      </c>
      <c r="F13" s="1">
        <v>85</v>
      </c>
      <c r="G13" s="7">
        <v>92.5</v>
      </c>
      <c r="H13">
        <v>45000000</v>
      </c>
      <c r="I13" s="1" t="s">
        <v>86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2"/>
  <sheetViews>
    <sheetView workbookViewId="0">
      <selection activeCell="M10" sqref="M10"/>
    </sheetView>
  </sheetViews>
  <sheetFormatPr defaultRowHeight="16.5" x14ac:dyDescent="0.3"/>
  <cols>
    <col min="1" max="1" width="2.625" customWidth="1"/>
  </cols>
  <sheetData>
    <row r="1" spans="2:8" ht="20.25" x14ac:dyDescent="0.3">
      <c r="B1" s="27" t="s">
        <v>98</v>
      </c>
      <c r="C1" s="27"/>
      <c r="D1" s="27"/>
      <c r="E1" s="27"/>
      <c r="F1" s="27"/>
      <c r="G1" s="27"/>
      <c r="H1" s="27"/>
    </row>
    <row r="3" spans="2:8" x14ac:dyDescent="0.3">
      <c r="B3" s="31" t="s">
        <v>99</v>
      </c>
      <c r="C3" s="31" t="s">
        <v>100</v>
      </c>
      <c r="D3" s="28" t="s">
        <v>101</v>
      </c>
      <c r="E3" s="30"/>
      <c r="F3" s="29"/>
      <c r="G3" s="28" t="s">
        <v>102</v>
      </c>
      <c r="H3" s="29"/>
    </row>
    <row r="4" spans="2:8" x14ac:dyDescent="0.3">
      <c r="B4" s="32"/>
      <c r="C4" s="32"/>
      <c r="D4" s="4" t="s">
        <v>103</v>
      </c>
      <c r="E4" s="4" t="s">
        <v>104</v>
      </c>
      <c r="F4" s="4" t="s">
        <v>105</v>
      </c>
      <c r="G4" s="4" t="s">
        <v>106</v>
      </c>
      <c r="H4" s="4" t="s">
        <v>107</v>
      </c>
    </row>
    <row r="5" spans="2:8" x14ac:dyDescent="0.3">
      <c r="B5" s="4">
        <v>1</v>
      </c>
      <c r="C5" s="4" t="s">
        <v>108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109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110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111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112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113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114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115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4"/>
  <sheetViews>
    <sheetView workbookViewId="0">
      <selection activeCell="B26" sqref="B26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27" t="s">
        <v>116</v>
      </c>
      <c r="C1" s="27"/>
      <c r="D1" s="27"/>
      <c r="E1" s="27"/>
      <c r="F1" s="27"/>
      <c r="G1" s="27"/>
      <c r="H1" s="27"/>
      <c r="I1" s="27"/>
      <c r="J1" s="27"/>
    </row>
    <row r="3" spans="2:10" x14ac:dyDescent="0.3">
      <c r="B3" s="4" t="s">
        <v>117</v>
      </c>
      <c r="C3" s="4" t="s">
        <v>11</v>
      </c>
      <c r="D3" s="4" t="s">
        <v>118</v>
      </c>
      <c r="E3" s="4" t="s">
        <v>0</v>
      </c>
      <c r="F3" s="4" t="s">
        <v>119</v>
      </c>
      <c r="G3" s="4" t="s">
        <v>120</v>
      </c>
      <c r="H3" s="4" t="s">
        <v>121</v>
      </c>
      <c r="I3" s="4" t="s">
        <v>122</v>
      </c>
      <c r="J3" s="4" t="s">
        <v>123</v>
      </c>
    </row>
    <row r="4" spans="2:10" x14ac:dyDescent="0.3">
      <c r="B4" s="4" t="s">
        <v>124</v>
      </c>
      <c r="C4" s="4" t="s">
        <v>125</v>
      </c>
      <c r="D4" s="4" t="s">
        <v>126</v>
      </c>
      <c r="E4" s="4" t="s">
        <v>127</v>
      </c>
      <c r="F4" s="4">
        <v>15</v>
      </c>
      <c r="G4" s="5">
        <v>4310000</v>
      </c>
      <c r="H4" s="8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128</v>
      </c>
      <c r="C5" s="4" t="s">
        <v>129</v>
      </c>
      <c r="D5" s="4" t="s">
        <v>130</v>
      </c>
      <c r="E5" s="4" t="s">
        <v>1</v>
      </c>
      <c r="F5" s="4">
        <v>7</v>
      </c>
      <c r="G5" s="5">
        <v>3560000</v>
      </c>
      <c r="H5" s="8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131</v>
      </c>
      <c r="C6" s="4" t="s">
        <v>132</v>
      </c>
      <c r="D6" s="4" t="s">
        <v>133</v>
      </c>
      <c r="E6" s="4" t="s">
        <v>2</v>
      </c>
      <c r="F6" s="4">
        <v>3</v>
      </c>
      <c r="G6" s="5">
        <v>2570000</v>
      </c>
      <c r="H6" s="8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134</v>
      </c>
      <c r="C7" s="4" t="s">
        <v>135</v>
      </c>
      <c r="D7" s="4" t="s">
        <v>126</v>
      </c>
      <c r="E7" s="4" t="s">
        <v>1</v>
      </c>
      <c r="F7" s="4">
        <v>8</v>
      </c>
      <c r="G7" s="5">
        <v>3500000</v>
      </c>
      <c r="H7" s="8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136</v>
      </c>
      <c r="C8" s="4" t="s">
        <v>137</v>
      </c>
      <c r="D8" s="4" t="s">
        <v>130</v>
      </c>
      <c r="E8" s="4" t="s">
        <v>2</v>
      </c>
      <c r="F8" s="4">
        <v>5</v>
      </c>
      <c r="G8" s="5">
        <v>2690000</v>
      </c>
      <c r="H8" s="8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138</v>
      </c>
      <c r="C9" s="4" t="s">
        <v>139</v>
      </c>
      <c r="D9" s="4" t="s">
        <v>133</v>
      </c>
      <c r="E9" s="4" t="s">
        <v>127</v>
      </c>
      <c r="F9" s="4">
        <v>10</v>
      </c>
      <c r="G9" s="5">
        <v>4570000</v>
      </c>
      <c r="H9" s="8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140</v>
      </c>
      <c r="C10" s="4" t="s">
        <v>141</v>
      </c>
      <c r="D10" s="4" t="s">
        <v>126</v>
      </c>
      <c r="E10" s="4" t="s">
        <v>2</v>
      </c>
      <c r="F10" s="4">
        <v>6</v>
      </c>
      <c r="G10" s="5">
        <v>2750000</v>
      </c>
      <c r="H10" s="8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142</v>
      </c>
      <c r="C11" s="4" t="s">
        <v>143</v>
      </c>
      <c r="D11" s="4" t="s">
        <v>130</v>
      </c>
      <c r="E11" s="4" t="s">
        <v>127</v>
      </c>
      <c r="F11" s="4">
        <v>13</v>
      </c>
      <c r="G11" s="5">
        <v>4440000</v>
      </c>
      <c r="H11" s="8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144</v>
      </c>
      <c r="C12" s="4" t="s">
        <v>145</v>
      </c>
      <c r="D12" s="4" t="s">
        <v>133</v>
      </c>
      <c r="E12" s="4" t="s">
        <v>1</v>
      </c>
      <c r="F12" s="4">
        <v>7</v>
      </c>
      <c r="G12" s="5">
        <v>3570000</v>
      </c>
      <c r="H12" s="8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3" t="s">
        <v>146</v>
      </c>
      <c r="D14" s="9">
        <v>0.1</v>
      </c>
    </row>
    <row r="16" spans="2:10" x14ac:dyDescent="0.3">
      <c r="B16" t="s">
        <v>147</v>
      </c>
      <c r="H16" s="14" t="s">
        <v>119</v>
      </c>
      <c r="I16" s="14" t="s">
        <v>121</v>
      </c>
      <c r="J16" s="15"/>
    </row>
    <row r="17" spans="2:10" x14ac:dyDescent="0.3">
      <c r="B17" s="4" t="s">
        <v>119</v>
      </c>
      <c r="C17" s="4">
        <v>1</v>
      </c>
      <c r="D17" s="4">
        <v>5</v>
      </c>
      <c r="E17" s="4">
        <v>10</v>
      </c>
      <c r="F17" s="4">
        <v>15</v>
      </c>
      <c r="H17" s="15" t="s">
        <v>282</v>
      </c>
      <c r="I17" s="15" t="s">
        <v>283</v>
      </c>
      <c r="J17" s="15"/>
    </row>
    <row r="18" spans="2:10" x14ac:dyDescent="0.3">
      <c r="B18" s="4" t="s">
        <v>121</v>
      </c>
      <c r="C18" s="8">
        <v>0.03</v>
      </c>
      <c r="D18" s="8">
        <v>0.05</v>
      </c>
      <c r="E18" s="8">
        <v>7.0000000000000007E-2</v>
      </c>
      <c r="F18" s="8">
        <v>0.1</v>
      </c>
      <c r="H18" s="15"/>
      <c r="I18" s="15"/>
      <c r="J18" s="15"/>
    </row>
    <row r="21" spans="2:10" s="1" customFormat="1" x14ac:dyDescent="0.3">
      <c r="B21" s="4" t="s">
        <v>11</v>
      </c>
      <c r="C21" s="4" t="s">
        <v>118</v>
      </c>
      <c r="D21" s="4" t="s">
        <v>0</v>
      </c>
      <c r="E21" s="4" t="s">
        <v>120</v>
      </c>
      <c r="F21" s="4" t="s">
        <v>122</v>
      </c>
      <c r="G21" s="4" t="s">
        <v>123</v>
      </c>
    </row>
    <row r="22" spans="2:10" x14ac:dyDescent="0.3">
      <c r="B22" s="4" t="s">
        <v>129</v>
      </c>
      <c r="C22" s="4" t="s">
        <v>130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3">
      <c r="B23" s="4" t="s">
        <v>135</v>
      </c>
      <c r="C23" s="4" t="s">
        <v>126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3">
      <c r="B24" s="4" t="s">
        <v>145</v>
      </c>
      <c r="C24" s="4" t="s">
        <v>133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H31" sqref="H31"/>
    </sheetView>
  </sheetViews>
  <sheetFormatPr defaultRowHeight="16.5" x14ac:dyDescent="0.3"/>
  <cols>
    <col min="1" max="1" width="9.875" bestFit="1" customWidth="1"/>
    <col min="2" max="2" width="10.625" bestFit="1" customWidth="1"/>
    <col min="3" max="3" width="9.75" bestFit="1" customWidth="1"/>
  </cols>
  <sheetData>
    <row r="1" spans="1:9" x14ac:dyDescent="0.3">
      <c r="A1" s="2" t="s">
        <v>264</v>
      </c>
      <c r="B1" s="3" t="s">
        <v>265</v>
      </c>
      <c r="F1" s="2" t="s">
        <v>9</v>
      </c>
      <c r="G1" s="3" t="s">
        <v>10</v>
      </c>
    </row>
    <row r="2" spans="1:9" x14ac:dyDescent="0.3">
      <c r="A2" s="4" t="s">
        <v>266</v>
      </c>
      <c r="B2" s="4" t="s">
        <v>267</v>
      </c>
      <c r="C2" s="4" t="s">
        <v>268</v>
      </c>
      <c r="D2" s="4" t="s">
        <v>269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270</v>
      </c>
      <c r="B3" s="4" t="s">
        <v>271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272</v>
      </c>
      <c r="B4" s="4" t="s">
        <v>273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274</v>
      </c>
      <c r="B5" s="4" t="s">
        <v>273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275</v>
      </c>
      <c r="B6" s="4" t="s">
        <v>271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276</v>
      </c>
      <c r="B7" s="4" t="s">
        <v>271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277</v>
      </c>
      <c r="B8" s="4" t="s">
        <v>273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278</v>
      </c>
      <c r="B9" s="4" t="s">
        <v>273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279</v>
      </c>
      <c r="B10" s="4" t="s">
        <v>271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280</v>
      </c>
      <c r="B11" s="4" t="s">
        <v>271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33" t="s">
        <v>281</v>
      </c>
      <c r="B12" s="34"/>
      <c r="C12" s="35"/>
      <c r="D12" s="4">
        <f>ABS(AVERAGEIF(B3:B11,"남",C3:C11)-AVERAGEIF(B3:B11,"남",D3:D11))</f>
        <v>2.2000000000000028</v>
      </c>
      <c r="F12" s="33" t="s">
        <v>23</v>
      </c>
      <c r="G12" s="34"/>
      <c r="H12" s="35"/>
      <c r="I12" s="4">
        <f>COUNTIFS(H3:H11,"&gt;="&amp;LARGE(H3:H11,3),I3:I11,"&gt;="&amp;LARGE(H3:H11,3))</f>
        <v>2</v>
      </c>
    </row>
    <row r="14" spans="1:9" x14ac:dyDescent="0.3">
      <c r="D14" s="26"/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IF(SUM($G$17:G17)&gt;=600,"2차달성",IF(SUM($G$17:G17)&gt;=400,"1차달성",""))</f>
        <v/>
      </c>
    </row>
    <row r="18" spans="1:9" x14ac:dyDescent="0.3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IF(SUM($G$17:G18)&gt;=600,"2차달성",IF(SUM($G$17:G18)&gt;=400,"1차달성",""))</f>
        <v/>
      </c>
    </row>
    <row r="19" spans="1:9" x14ac:dyDescent="0.3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IF(SUM($G$17:G19)&gt;=600,"2차달성",IF(SUM($G$17:G19)&gt;=400,"1차달성",""))</f>
        <v/>
      </c>
    </row>
    <row r="20" spans="1:9" x14ac:dyDescent="0.3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IF(SUM($G$17:G20)&gt;=600,"2차달성",IF(SUM($G$17:G20)&gt;=400,"1차달성",""))</f>
        <v>1차달성</v>
      </c>
    </row>
    <row r="21" spans="1:9" x14ac:dyDescent="0.3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IF(SUM($G$17:G21)&gt;=600,"2차달성",IF(SUM($G$17:G21)&gt;=400,"1차달성",""))</f>
        <v>1차달성</v>
      </c>
    </row>
    <row r="22" spans="1:9" x14ac:dyDescent="0.3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IF(SUM($G$17:G22)&gt;=600,"2차달성",IF(SUM($G$17:G22)&gt;=400,"1차달성",""))</f>
        <v>1차달성</v>
      </c>
    </row>
    <row r="23" spans="1:9" x14ac:dyDescent="0.3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IF(SUM($G$17:G23)&gt;=600,"2차달성",IF(SUM($G$17:G23)&gt;=400,"1차달성",""))</f>
        <v>2차달성</v>
      </c>
    </row>
    <row r="24" spans="1:9" x14ac:dyDescent="0.3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IF(SUM($G$17:G24)&gt;=600,"2차달성",IF(SUM($G$17:G24)&gt;=400,"1차달성",""))</f>
        <v>2차달성</v>
      </c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37">
        <f>B28/INDEX($F$34:$H$35,2,MATCH(LEFT(A28,3),$F$34:$H$34,0))</f>
        <v>7890.4267589388701</v>
      </c>
    </row>
    <row r="29" spans="1:9" x14ac:dyDescent="0.3">
      <c r="A29" s="4" t="s">
        <v>58</v>
      </c>
      <c r="B29" s="5">
        <v>8200000</v>
      </c>
      <c r="C29" s="37">
        <f t="shared" ref="C29:C35" si="1">B29/INDEX($F$34:$H$35,2,MATCH(LEFT(A29,3),$F$34:$H$34,0))</f>
        <v>7308.3778966131904</v>
      </c>
    </row>
    <row r="30" spans="1:9" x14ac:dyDescent="0.3">
      <c r="A30" s="4" t="s">
        <v>59</v>
      </c>
      <c r="B30" s="5">
        <v>4985000</v>
      </c>
      <c r="C30" s="37">
        <f t="shared" si="1"/>
        <v>4442.9590017825312</v>
      </c>
    </row>
    <row r="31" spans="1:9" x14ac:dyDescent="0.3">
      <c r="A31" s="4" t="s">
        <v>60</v>
      </c>
      <c r="B31" s="5">
        <v>7650000</v>
      </c>
      <c r="C31" s="37">
        <f t="shared" si="1"/>
        <v>4808.2966687617854</v>
      </c>
    </row>
    <row r="32" spans="1:9" x14ac:dyDescent="0.3">
      <c r="A32" s="4" t="s">
        <v>61</v>
      </c>
      <c r="B32" s="5">
        <v>6683000</v>
      </c>
      <c r="C32" s="37">
        <f t="shared" si="1"/>
        <v>7708.1891580161473</v>
      </c>
    </row>
    <row r="33" spans="1:8" x14ac:dyDescent="0.3">
      <c r="A33" s="4" t="s">
        <v>62</v>
      </c>
      <c r="B33" s="5">
        <v>6150000</v>
      </c>
      <c r="C33" s="37">
        <f t="shared" si="1"/>
        <v>3865.4934003771214</v>
      </c>
      <c r="E33" t="s">
        <v>65</v>
      </c>
    </row>
    <row r="34" spans="1:8" x14ac:dyDescent="0.3">
      <c r="A34" s="4" t="s">
        <v>63</v>
      </c>
      <c r="B34" s="5">
        <v>7240000</v>
      </c>
      <c r="C34" s="37">
        <f t="shared" si="1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37">
        <f t="shared" si="1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3"/>
  <sheetViews>
    <sheetView workbookViewId="0">
      <selection activeCell="L18" sqref="L18"/>
    </sheetView>
  </sheetViews>
  <sheetFormatPr defaultRowHeight="16.5" outlineLevelRow="3" x14ac:dyDescent="0.3"/>
  <cols>
    <col min="1" max="1" width="2.625" customWidth="1"/>
    <col min="3" max="3" width="13.125" bestFit="1" customWidth="1"/>
    <col min="5" max="5" width="11.875" bestFit="1" customWidth="1"/>
    <col min="8" max="9" width="10.375" bestFit="1" customWidth="1"/>
  </cols>
  <sheetData>
    <row r="1" spans="2:9" ht="20.25" x14ac:dyDescent="0.3">
      <c r="B1" s="27" t="s">
        <v>148</v>
      </c>
      <c r="C1" s="27"/>
      <c r="D1" s="27"/>
      <c r="E1" s="27"/>
      <c r="F1" s="27"/>
      <c r="G1" s="27"/>
      <c r="H1" s="27"/>
      <c r="I1" s="27"/>
    </row>
    <row r="3" spans="2:9" x14ac:dyDescent="0.3">
      <c r="B3" s="4" t="s">
        <v>5</v>
      </c>
      <c r="C3" s="4" t="s">
        <v>149</v>
      </c>
      <c r="D3" s="4" t="s">
        <v>150</v>
      </c>
      <c r="E3" s="4" t="s">
        <v>151</v>
      </c>
      <c r="F3" s="4" t="s">
        <v>41</v>
      </c>
      <c r="G3" s="4" t="s">
        <v>152</v>
      </c>
      <c r="H3" s="4" t="s">
        <v>153</v>
      </c>
      <c r="I3" s="4" t="s">
        <v>154</v>
      </c>
    </row>
    <row r="4" spans="2:9" outlineLevel="3" x14ac:dyDescent="0.3">
      <c r="B4" s="4" t="s">
        <v>162</v>
      </c>
      <c r="C4" s="4" t="s">
        <v>126</v>
      </c>
      <c r="D4" s="4" t="s">
        <v>163</v>
      </c>
      <c r="E4" s="4" t="s">
        <v>164</v>
      </c>
      <c r="F4" s="4">
        <v>90</v>
      </c>
      <c r="G4" s="4">
        <v>30</v>
      </c>
      <c r="H4" s="4">
        <v>8</v>
      </c>
      <c r="I4" s="8">
        <v>0.27</v>
      </c>
    </row>
    <row r="5" spans="2:9" outlineLevel="3" x14ac:dyDescent="0.3">
      <c r="B5" s="4" t="s">
        <v>165</v>
      </c>
      <c r="C5" s="4" t="s">
        <v>126</v>
      </c>
      <c r="D5" s="4" t="s">
        <v>166</v>
      </c>
      <c r="E5" s="4" t="s">
        <v>164</v>
      </c>
      <c r="F5" s="4">
        <v>300</v>
      </c>
      <c r="G5" s="4">
        <v>100</v>
      </c>
      <c r="H5" s="4">
        <v>65</v>
      </c>
      <c r="I5" s="8">
        <v>0.65</v>
      </c>
    </row>
    <row r="6" spans="2:9" outlineLevel="2" x14ac:dyDescent="0.3">
      <c r="B6" s="4"/>
      <c r="C6" s="4"/>
      <c r="D6" s="4"/>
      <c r="E6" s="16" t="s">
        <v>288</v>
      </c>
      <c r="F6" s="4"/>
      <c r="G6" s="4"/>
      <c r="H6" s="4">
        <f>SUBTOTAL(9,H4:H5)</f>
        <v>73</v>
      </c>
      <c r="I6" s="8"/>
    </row>
    <row r="7" spans="2:9" outlineLevel="3" x14ac:dyDescent="0.3">
      <c r="B7" s="4" t="s">
        <v>160</v>
      </c>
      <c r="C7" s="4" t="s">
        <v>126</v>
      </c>
      <c r="D7" s="4" t="s">
        <v>161</v>
      </c>
      <c r="E7" s="4" t="s">
        <v>157</v>
      </c>
      <c r="F7" s="4">
        <v>85</v>
      </c>
      <c r="G7" s="4">
        <v>30</v>
      </c>
      <c r="H7" s="4">
        <v>9</v>
      </c>
      <c r="I7" s="8">
        <v>0.3</v>
      </c>
    </row>
    <row r="8" spans="2:9" outlineLevel="2" x14ac:dyDescent="0.3">
      <c r="B8" s="4"/>
      <c r="C8" s="4"/>
      <c r="D8" s="4"/>
      <c r="E8" s="16" t="s">
        <v>289</v>
      </c>
      <c r="F8" s="4"/>
      <c r="G8" s="4"/>
      <c r="H8" s="4">
        <f>SUBTOTAL(9,H7:H7)</f>
        <v>9</v>
      </c>
      <c r="I8" s="8"/>
    </row>
    <row r="9" spans="2:9" outlineLevel="1" x14ac:dyDescent="0.3">
      <c r="B9" s="4"/>
      <c r="C9" s="16" t="s">
        <v>284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8"/>
    </row>
    <row r="10" spans="2:9" outlineLevel="3" x14ac:dyDescent="0.3">
      <c r="B10" s="4" t="s">
        <v>172</v>
      </c>
      <c r="C10" s="4" t="s">
        <v>130</v>
      </c>
      <c r="D10" s="4" t="s">
        <v>173</v>
      </c>
      <c r="E10" s="4" t="s">
        <v>169</v>
      </c>
      <c r="F10" s="4">
        <v>250</v>
      </c>
      <c r="G10" s="4">
        <v>100</v>
      </c>
      <c r="H10" s="4">
        <v>75</v>
      </c>
      <c r="I10" s="8">
        <v>0.75</v>
      </c>
    </row>
    <row r="11" spans="2:9" outlineLevel="3" x14ac:dyDescent="0.3">
      <c r="B11" s="4" t="s">
        <v>174</v>
      </c>
      <c r="C11" s="4" t="s">
        <v>130</v>
      </c>
      <c r="D11" s="4" t="s">
        <v>175</v>
      </c>
      <c r="E11" s="4" t="s">
        <v>169</v>
      </c>
      <c r="F11" s="4">
        <v>45</v>
      </c>
      <c r="G11" s="4">
        <v>60</v>
      </c>
      <c r="H11" s="4">
        <v>15</v>
      </c>
      <c r="I11" s="8">
        <v>0.25</v>
      </c>
    </row>
    <row r="12" spans="2:9" outlineLevel="2" x14ac:dyDescent="0.3">
      <c r="B12" s="4"/>
      <c r="C12" s="4"/>
      <c r="D12" s="4"/>
      <c r="E12" s="16" t="s">
        <v>290</v>
      </c>
      <c r="F12" s="4"/>
      <c r="G12" s="4"/>
      <c r="H12" s="4">
        <f>SUBTOTAL(9,H10:H11)</f>
        <v>90</v>
      </c>
      <c r="I12" s="8"/>
    </row>
    <row r="13" spans="2:9" outlineLevel="3" x14ac:dyDescent="0.3">
      <c r="B13" s="4" t="s">
        <v>158</v>
      </c>
      <c r="C13" s="4" t="s">
        <v>130</v>
      </c>
      <c r="D13" s="4" t="s">
        <v>159</v>
      </c>
      <c r="E13" s="4" t="s">
        <v>157</v>
      </c>
      <c r="F13" s="4">
        <v>190</v>
      </c>
      <c r="G13" s="4">
        <v>70</v>
      </c>
      <c r="H13" s="4">
        <v>21</v>
      </c>
      <c r="I13" s="8">
        <v>0.3</v>
      </c>
    </row>
    <row r="14" spans="2:9" outlineLevel="2" x14ac:dyDescent="0.3">
      <c r="B14" s="4"/>
      <c r="C14" s="4"/>
      <c r="D14" s="4"/>
      <c r="E14" s="16" t="s">
        <v>289</v>
      </c>
      <c r="F14" s="4"/>
      <c r="G14" s="4"/>
      <c r="H14" s="4">
        <f>SUBTOTAL(9,H13:H13)</f>
        <v>21</v>
      </c>
      <c r="I14" s="8"/>
    </row>
    <row r="15" spans="2:9" outlineLevel="1" x14ac:dyDescent="0.3">
      <c r="B15" s="4"/>
      <c r="C15" s="16" t="s">
        <v>285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8"/>
    </row>
    <row r="16" spans="2:9" outlineLevel="3" x14ac:dyDescent="0.3">
      <c r="B16" s="4" t="s">
        <v>167</v>
      </c>
      <c r="C16" s="4" t="s">
        <v>133</v>
      </c>
      <c r="D16" s="4" t="s">
        <v>168</v>
      </c>
      <c r="E16" s="4" t="s">
        <v>169</v>
      </c>
      <c r="F16" s="4">
        <v>160</v>
      </c>
      <c r="G16" s="4">
        <v>70</v>
      </c>
      <c r="H16" s="4">
        <v>18</v>
      </c>
      <c r="I16" s="8">
        <v>0.26</v>
      </c>
    </row>
    <row r="17" spans="2:9" outlineLevel="3" x14ac:dyDescent="0.3">
      <c r="B17" s="4" t="s">
        <v>170</v>
      </c>
      <c r="C17" s="4" t="s">
        <v>133</v>
      </c>
      <c r="D17" s="4" t="s">
        <v>171</v>
      </c>
      <c r="E17" s="4" t="s">
        <v>169</v>
      </c>
      <c r="F17" s="4">
        <v>180</v>
      </c>
      <c r="G17" s="4">
        <v>70</v>
      </c>
      <c r="H17" s="4">
        <v>55</v>
      </c>
      <c r="I17" s="8">
        <v>0.79</v>
      </c>
    </row>
    <row r="18" spans="2:9" outlineLevel="2" x14ac:dyDescent="0.3">
      <c r="B18" s="4"/>
      <c r="C18" s="4"/>
      <c r="D18" s="4"/>
      <c r="E18" s="16" t="s">
        <v>290</v>
      </c>
      <c r="F18" s="4"/>
      <c r="G18" s="4"/>
      <c r="H18" s="4">
        <f>SUBTOTAL(9,H16:H17)</f>
        <v>73</v>
      </c>
      <c r="I18" s="8"/>
    </row>
    <row r="19" spans="2:9" outlineLevel="3" x14ac:dyDescent="0.3">
      <c r="B19" s="4" t="s">
        <v>155</v>
      </c>
      <c r="C19" s="4" t="s">
        <v>133</v>
      </c>
      <c r="D19" s="4" t="s">
        <v>156</v>
      </c>
      <c r="E19" s="4" t="s">
        <v>157</v>
      </c>
      <c r="F19" s="4">
        <v>210</v>
      </c>
      <c r="G19" s="4">
        <v>100</v>
      </c>
      <c r="H19" s="4">
        <v>30</v>
      </c>
      <c r="I19" s="8">
        <v>0.3</v>
      </c>
    </row>
    <row r="20" spans="2:9" outlineLevel="2" x14ac:dyDescent="0.3">
      <c r="B20" s="17"/>
      <c r="C20" s="17"/>
      <c r="D20" s="17"/>
      <c r="E20" s="19" t="s">
        <v>289</v>
      </c>
      <c r="F20" s="17"/>
      <c r="G20" s="17"/>
      <c r="H20" s="17">
        <f>SUBTOTAL(9,H19:H19)</f>
        <v>30</v>
      </c>
      <c r="I20" s="18"/>
    </row>
    <row r="21" spans="2:9" outlineLevel="1" x14ac:dyDescent="0.3">
      <c r="B21" s="17"/>
      <c r="C21" s="19" t="s">
        <v>286</v>
      </c>
      <c r="D21" s="17"/>
      <c r="E21" s="17"/>
      <c r="F21" s="17">
        <f>SUBTOTAL(1,F16:F19)</f>
        <v>183.33333333333334</v>
      </c>
      <c r="G21" s="17">
        <f>SUBTOTAL(1,G16:G19)</f>
        <v>80</v>
      </c>
      <c r="H21" s="17"/>
      <c r="I21" s="18"/>
    </row>
    <row r="22" spans="2:9" x14ac:dyDescent="0.3">
      <c r="B22" s="17"/>
      <c r="C22" s="19"/>
      <c r="D22" s="17"/>
      <c r="E22" s="19" t="s">
        <v>291</v>
      </c>
      <c r="F22" s="17"/>
      <c r="G22" s="17"/>
      <c r="H22" s="17">
        <f>SUBTOTAL(9,H4:H19)</f>
        <v>296</v>
      </c>
      <c r="I22" s="18"/>
    </row>
    <row r="23" spans="2:9" x14ac:dyDescent="0.3">
      <c r="B23" s="17"/>
      <c r="C23" s="19" t="s">
        <v>287</v>
      </c>
      <c r="D23" s="17"/>
      <c r="E23" s="17"/>
      <c r="F23" s="17">
        <f>SUBTOTAL(1,F4:F19)</f>
        <v>167.77777777777777</v>
      </c>
      <c r="G23" s="17">
        <f>SUBTOTAL(1,G4:G19)</f>
        <v>70</v>
      </c>
      <c r="H23" s="17"/>
      <c r="I23" s="18"/>
    </row>
  </sheetData>
  <sortState ref="B4:I12">
    <sortCondition ref="C4:C12"/>
    <sortCondition ref="E4:E12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A18" sqref="A18"/>
    </sheetView>
  </sheetViews>
  <sheetFormatPr defaultRowHeight="16.5" x14ac:dyDescent="0.3"/>
  <cols>
    <col min="1" max="1" width="15.25" bestFit="1" customWidth="1"/>
    <col min="2" max="5" width="11.375" customWidth="1"/>
    <col min="6" max="6" width="8.625" customWidth="1"/>
    <col min="7" max="7" width="9.125" bestFit="1" customWidth="1"/>
  </cols>
  <sheetData>
    <row r="1" spans="1:7" ht="20.25" x14ac:dyDescent="0.3">
      <c r="A1" s="27" t="s">
        <v>176</v>
      </c>
      <c r="B1" s="27"/>
      <c r="C1" s="27"/>
      <c r="D1" s="27"/>
      <c r="E1" s="27"/>
      <c r="F1" s="27"/>
      <c r="G1" s="27"/>
    </row>
    <row r="3" spans="1:7" x14ac:dyDescent="0.3">
      <c r="A3" s="4" t="s">
        <v>177</v>
      </c>
      <c r="B3" s="4" t="s">
        <v>178</v>
      </c>
      <c r="C3" s="4" t="s">
        <v>179</v>
      </c>
      <c r="D3" s="4" t="s">
        <v>180</v>
      </c>
      <c r="E3" s="4" t="s">
        <v>181</v>
      </c>
      <c r="F3" s="4" t="s">
        <v>182</v>
      </c>
      <c r="G3" s="4" t="s">
        <v>183</v>
      </c>
    </row>
    <row r="4" spans="1:7" x14ac:dyDescent="0.3">
      <c r="A4" s="4" t="s">
        <v>184</v>
      </c>
      <c r="B4" s="4" t="s">
        <v>185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184</v>
      </c>
      <c r="B5" s="4" t="s">
        <v>186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184</v>
      </c>
      <c r="B6" s="4" t="s">
        <v>187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188</v>
      </c>
      <c r="B7" s="4" t="s">
        <v>189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188</v>
      </c>
      <c r="B8" s="4" t="s">
        <v>190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188</v>
      </c>
      <c r="B9" s="4" t="s">
        <v>191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192</v>
      </c>
      <c r="B10" s="4" t="s">
        <v>193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192</v>
      </c>
      <c r="B11" s="4" t="s">
        <v>194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192</v>
      </c>
      <c r="B12" s="4" t="s">
        <v>195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20" t="s">
        <v>292</v>
      </c>
      <c r="B18" s="20" t="s">
        <v>177</v>
      </c>
    </row>
    <row r="19" spans="1:4" x14ac:dyDescent="0.3">
      <c r="A19" s="20" t="s">
        <v>178</v>
      </c>
      <c r="B19" t="s">
        <v>184</v>
      </c>
      <c r="C19" t="s">
        <v>188</v>
      </c>
      <c r="D19" t="s">
        <v>291</v>
      </c>
    </row>
    <row r="20" spans="1:4" x14ac:dyDescent="0.3">
      <c r="A20" t="s">
        <v>186</v>
      </c>
      <c r="B20" s="21">
        <v>500000</v>
      </c>
      <c r="C20" s="21"/>
      <c r="D20" s="21">
        <v>500000</v>
      </c>
    </row>
    <row r="21" spans="1:4" x14ac:dyDescent="0.3">
      <c r="A21" t="s">
        <v>187</v>
      </c>
      <c r="B21" s="21">
        <v>500000</v>
      </c>
      <c r="C21" s="21"/>
      <c r="D21" s="21">
        <v>500000</v>
      </c>
    </row>
    <row r="22" spans="1:4" x14ac:dyDescent="0.3">
      <c r="A22" t="s">
        <v>191</v>
      </c>
      <c r="B22" s="21"/>
      <c r="C22" s="21">
        <v>425000</v>
      </c>
      <c r="D22" s="21">
        <v>425000</v>
      </c>
    </row>
    <row r="23" spans="1:4" x14ac:dyDescent="0.3">
      <c r="A23" t="s">
        <v>190</v>
      </c>
      <c r="B23" s="21"/>
      <c r="C23" s="21">
        <v>500000</v>
      </c>
      <c r="D23" s="21">
        <v>500000</v>
      </c>
    </row>
    <row r="24" spans="1:4" x14ac:dyDescent="0.3">
      <c r="A24" t="s">
        <v>189</v>
      </c>
      <c r="B24" s="21"/>
      <c r="C24" s="21">
        <v>550000</v>
      </c>
      <c r="D24" s="21">
        <v>550000</v>
      </c>
    </row>
    <row r="25" spans="1:4" x14ac:dyDescent="0.3">
      <c r="A25" t="s">
        <v>185</v>
      </c>
      <c r="B25" s="21">
        <v>650000</v>
      </c>
      <c r="C25" s="21"/>
      <c r="D25" s="21">
        <v>650000</v>
      </c>
    </row>
    <row r="26" spans="1:4" x14ac:dyDescent="0.3">
      <c r="A26" t="s">
        <v>291</v>
      </c>
      <c r="B26" s="21">
        <v>1650000</v>
      </c>
      <c r="C26" s="21">
        <v>1475000</v>
      </c>
      <c r="D26" s="21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D12" sqref="D12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36" t="s">
        <v>196</v>
      </c>
      <c r="B1" s="36"/>
    </row>
    <row r="3" spans="1:5" x14ac:dyDescent="0.3">
      <c r="A3" s="4" t="s">
        <v>197</v>
      </c>
      <c r="B3" s="4" t="s">
        <v>198</v>
      </c>
      <c r="D3" s="4" t="s">
        <v>203</v>
      </c>
      <c r="E3" s="4" t="s">
        <v>204</v>
      </c>
    </row>
    <row r="4" spans="1:5" x14ac:dyDescent="0.3">
      <c r="A4" s="4" t="s">
        <v>199</v>
      </c>
      <c r="B4" s="11">
        <v>2450</v>
      </c>
      <c r="D4" s="4"/>
      <c r="E4" s="10">
        <f>B6</f>
        <v>0.48979591836734693</v>
      </c>
    </row>
    <row r="5" spans="1:5" x14ac:dyDescent="0.3">
      <c r="A5" s="4" t="s">
        <v>200</v>
      </c>
      <c r="B5" s="23">
        <v>1200</v>
      </c>
      <c r="D5" s="12">
        <v>1000</v>
      </c>
      <c r="E5" s="10">
        <f t="dataTable" ref="E5:E8" dt2D="0" dtr="0" r1="B5"/>
        <v>0.40816326530612246</v>
      </c>
    </row>
    <row r="6" spans="1:5" x14ac:dyDescent="0.3">
      <c r="A6" s="4" t="s">
        <v>201</v>
      </c>
      <c r="B6" s="22">
        <f>B5/B4</f>
        <v>0.48979591836734693</v>
      </c>
      <c r="D6" s="12">
        <v>1500</v>
      </c>
      <c r="E6" s="10">
        <v>0.61224489795918369</v>
      </c>
    </row>
    <row r="7" spans="1:5" x14ac:dyDescent="0.3">
      <c r="A7" s="4" t="s">
        <v>202</v>
      </c>
      <c r="B7" s="11">
        <v>-1250</v>
      </c>
      <c r="D7" s="12">
        <v>2000</v>
      </c>
      <c r="E7" s="10">
        <v>0.81632653061224492</v>
      </c>
    </row>
    <row r="8" spans="1:5" x14ac:dyDescent="0.3">
      <c r="D8" s="12">
        <v>2500</v>
      </c>
      <c r="E8" s="10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6"/>
  <sheetViews>
    <sheetView workbookViewId="0">
      <selection activeCell="B18" sqref="B18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27" t="s">
        <v>205</v>
      </c>
      <c r="B1" s="27"/>
      <c r="C1" s="27"/>
      <c r="D1" s="27"/>
      <c r="E1" s="27"/>
      <c r="F1" s="27"/>
      <c r="G1" s="27"/>
      <c r="H1" s="27"/>
      <c r="I1" s="27"/>
    </row>
    <row r="3" spans="1:9" x14ac:dyDescent="0.3">
      <c r="A3" s="4" t="s">
        <v>206</v>
      </c>
      <c r="B3" s="4" t="s">
        <v>207</v>
      </c>
      <c r="C3" s="4" t="s">
        <v>208</v>
      </c>
      <c r="D3" s="4" t="s">
        <v>209</v>
      </c>
      <c r="E3" s="4" t="s">
        <v>210</v>
      </c>
      <c r="F3" s="4" t="s">
        <v>211</v>
      </c>
      <c r="G3" s="4" t="s">
        <v>212</v>
      </c>
      <c r="H3" s="4" t="s">
        <v>213</v>
      </c>
      <c r="I3" s="4" t="s">
        <v>214</v>
      </c>
    </row>
    <row r="4" spans="1:9" x14ac:dyDescent="0.3">
      <c r="A4" s="4" t="s">
        <v>215</v>
      </c>
      <c r="B4" s="4" t="s">
        <v>216</v>
      </c>
      <c r="C4" s="4" t="s">
        <v>217</v>
      </c>
      <c r="D4" s="5">
        <v>700000</v>
      </c>
      <c r="E4" s="24">
        <v>0.1</v>
      </c>
      <c r="F4" s="5">
        <v>700</v>
      </c>
      <c r="G4" s="4">
        <v>10</v>
      </c>
      <c r="H4" s="5">
        <v>200</v>
      </c>
      <c r="I4" s="25">
        <f>F4+H4</f>
        <v>900</v>
      </c>
    </row>
    <row r="5" spans="1:9" x14ac:dyDescent="0.3">
      <c r="A5" s="4" t="s">
        <v>218</v>
      </c>
      <c r="B5" s="4" t="s">
        <v>219</v>
      </c>
      <c r="C5" s="4" t="s">
        <v>220</v>
      </c>
      <c r="D5" s="5">
        <v>1600000</v>
      </c>
      <c r="E5" s="24">
        <v>0.2</v>
      </c>
      <c r="F5" s="5">
        <v>3200</v>
      </c>
      <c r="G5" s="4">
        <v>15</v>
      </c>
      <c r="H5" s="5">
        <v>300</v>
      </c>
      <c r="I5" s="25">
        <f t="shared" ref="I5:I12" si="0">F5+H5</f>
        <v>3500</v>
      </c>
    </row>
    <row r="6" spans="1:9" x14ac:dyDescent="0.3">
      <c r="A6" s="4" t="s">
        <v>221</v>
      </c>
      <c r="B6" s="4" t="s">
        <v>222</v>
      </c>
      <c r="C6" s="4" t="s">
        <v>223</v>
      </c>
      <c r="D6" s="5">
        <v>600000</v>
      </c>
      <c r="E6" s="24">
        <v>0.1</v>
      </c>
      <c r="F6" s="5">
        <v>600</v>
      </c>
      <c r="G6" s="4">
        <v>8</v>
      </c>
      <c r="H6" s="5">
        <v>160</v>
      </c>
      <c r="I6" s="25">
        <f t="shared" si="0"/>
        <v>760</v>
      </c>
    </row>
    <row r="7" spans="1:9" x14ac:dyDescent="0.3">
      <c r="A7" s="4" t="s">
        <v>224</v>
      </c>
      <c r="B7" s="4" t="s">
        <v>225</v>
      </c>
      <c r="C7" s="4" t="s">
        <v>223</v>
      </c>
      <c r="D7" s="5">
        <v>2200000</v>
      </c>
      <c r="E7" s="24">
        <v>0.2</v>
      </c>
      <c r="F7" s="5">
        <v>4400</v>
      </c>
      <c r="G7" s="4">
        <v>25</v>
      </c>
      <c r="H7" s="5">
        <v>500</v>
      </c>
      <c r="I7" s="25">
        <f t="shared" si="0"/>
        <v>4900</v>
      </c>
    </row>
    <row r="8" spans="1:9" x14ac:dyDescent="0.3">
      <c r="A8" s="4" t="s">
        <v>226</v>
      </c>
      <c r="B8" s="4" t="s">
        <v>227</v>
      </c>
      <c r="C8" s="4" t="s">
        <v>220</v>
      </c>
      <c r="D8" s="5">
        <v>500000</v>
      </c>
      <c r="E8" s="24">
        <v>0.1</v>
      </c>
      <c r="F8" s="5">
        <v>500</v>
      </c>
      <c r="G8" s="4">
        <v>3</v>
      </c>
      <c r="H8" s="5">
        <v>60</v>
      </c>
      <c r="I8" s="25">
        <f t="shared" si="0"/>
        <v>560</v>
      </c>
    </row>
    <row r="9" spans="1:9" x14ac:dyDescent="0.3">
      <c r="A9" s="4" t="s">
        <v>228</v>
      </c>
      <c r="B9" s="4" t="s">
        <v>229</v>
      </c>
      <c r="C9" s="4" t="s">
        <v>220</v>
      </c>
      <c r="D9" s="5">
        <v>2800000</v>
      </c>
      <c r="E9" s="24">
        <v>0.3</v>
      </c>
      <c r="F9" s="5">
        <v>8400</v>
      </c>
      <c r="G9" s="4">
        <v>9</v>
      </c>
      <c r="H9" s="5">
        <v>180</v>
      </c>
      <c r="I9" s="25">
        <f t="shared" si="0"/>
        <v>8580</v>
      </c>
    </row>
    <row r="10" spans="1:9" x14ac:dyDescent="0.3">
      <c r="A10" s="4" t="s">
        <v>230</v>
      </c>
      <c r="B10" s="4" t="s">
        <v>231</v>
      </c>
      <c r="C10" s="4" t="s">
        <v>217</v>
      </c>
      <c r="D10" s="5">
        <v>300000</v>
      </c>
      <c r="E10" s="24">
        <v>0</v>
      </c>
      <c r="F10" s="5">
        <v>0</v>
      </c>
      <c r="G10" s="4">
        <v>7</v>
      </c>
      <c r="H10" s="5">
        <v>140</v>
      </c>
      <c r="I10" s="25">
        <f t="shared" si="0"/>
        <v>140</v>
      </c>
    </row>
    <row r="11" spans="1:9" x14ac:dyDescent="0.3">
      <c r="A11" s="4" t="s">
        <v>232</v>
      </c>
      <c r="B11" s="4" t="s">
        <v>233</v>
      </c>
      <c r="C11" s="4" t="s">
        <v>217</v>
      </c>
      <c r="D11" s="5">
        <v>3200000</v>
      </c>
      <c r="E11" s="24">
        <v>0.3</v>
      </c>
      <c r="F11" s="5">
        <v>9600</v>
      </c>
      <c r="G11" s="4">
        <v>24</v>
      </c>
      <c r="H11" s="5">
        <v>480</v>
      </c>
      <c r="I11" s="25">
        <f t="shared" si="0"/>
        <v>10080</v>
      </c>
    </row>
    <row r="12" spans="1:9" x14ac:dyDescent="0.3">
      <c r="A12" s="4" t="s">
        <v>234</v>
      </c>
      <c r="B12" s="4" t="s">
        <v>235</v>
      </c>
      <c r="C12" s="4" t="s">
        <v>220</v>
      </c>
      <c r="D12" s="5">
        <v>1500000</v>
      </c>
      <c r="E12" s="24">
        <v>0.2</v>
      </c>
      <c r="F12" s="5">
        <v>3000</v>
      </c>
      <c r="G12" s="4">
        <v>13</v>
      </c>
      <c r="H12" s="5">
        <v>260</v>
      </c>
      <c r="I12" s="25">
        <f t="shared" si="0"/>
        <v>3260</v>
      </c>
    </row>
    <row r="16" spans="1:9" x14ac:dyDescent="0.3">
      <c r="F16" s="3"/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김호연</cp:lastModifiedBy>
  <dcterms:created xsi:type="dcterms:W3CDTF">2023-04-27T08:01:32Z</dcterms:created>
  <dcterms:modified xsi:type="dcterms:W3CDTF">2025-10-16T12:57:02Z</dcterms:modified>
</cp:coreProperties>
</file>