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8FD250B2-09CC-48C5-A3D6-E438A51BFECE}" xr6:coauthVersionLast="47" xr6:coauthVersionMax="47" xr10:uidLastSave="{00000000-0000-0000-0000-000000000000}"/>
  <bookViews>
    <workbookView xWindow="-108" yWindow="-108" windowWidth="23256" windowHeight="12456" tabRatio="765" firstSheet="1" activeTab="7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0" l="1"/>
  <c r="C18" i="10"/>
  <c r="C16" i="10"/>
  <c r="C14" i="10"/>
  <c r="C12" i="10"/>
  <c r="C8" i="10"/>
  <c r="C5" i="10"/>
  <c r="C21" i="10" s="1"/>
  <c r="J33" i="2"/>
  <c r="I33" i="2"/>
  <c r="K29" i="2"/>
  <c r="I29" i="2"/>
  <c r="K23" i="2" a="1"/>
  <c r="K23" i="2"/>
  <c r="L23" i="2" a="1"/>
  <c r="L23" i="2" s="1"/>
  <c r="K24" i="2" a="1"/>
  <c r="K24" i="2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4" i="2" a="1"/>
  <c r="G25" i="2" a="1"/>
  <c r="G32" i="2" a="1"/>
  <c r="G33" i="2" a="1"/>
  <c r="G26" i="2" a="1"/>
  <c r="G34" i="2" a="1"/>
  <c r="G27" i="2" a="1"/>
  <c r="G35" i="2" a="1"/>
  <c r="G36" i="2" a="1"/>
  <c r="G23" i="2" a="1"/>
  <c r="G28" i="2" a="1"/>
  <c r="G31" i="2" a="1"/>
  <c r="G29" i="2" a="1"/>
  <c r="G30" i="2" a="1"/>
  <c r="G22" i="2" a="1"/>
  <c r="G30" i="2" l="1"/>
  <c r="G29" i="2"/>
  <c r="G31" i="2"/>
  <c r="G28" i="2"/>
  <c r="G23" i="2"/>
  <c r="G36" i="2"/>
  <c r="G35" i="2"/>
  <c r="G27" i="2"/>
  <c r="G34" i="2"/>
  <c r="G26" i="2"/>
  <c r="G33" i="2"/>
  <c r="G32" i="2"/>
  <c r="G25" i="2"/>
  <c r="G24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851B7F-67E5-4CFE-8C37-2C1AC3BE4D4F}" name="MS Access Database_Query" type="1" refreshedVersion="8" background="1">
    <dbPr connection="DSN=MS Access Database;DBQ=C:\Users\PC\Desktop\2026기본서_컴활1급실기\01 엑셀\03 기본모의고사\퇴직금현황.accdb;DefaultDir=C:\Users\PC\Desktop\2026기본서_컴활1급실기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<sst xmlns="http://schemas.openxmlformats.org/spreadsheetml/2006/main" count="1024" uniqueCount="291">
  <si>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</si>
  <si>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</si>
  <si>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</si>
  <si>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</si>
  <si>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</si>
  <si>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</si>
  <si>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</si>
  <si>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</si>
  <si>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</si>
  <si>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</si>
  <si>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</si>
  <si>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</si>
  <si>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</si>
  <si>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</si>
  <si>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</si>
  <si>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</si>
  <si>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</si>
  <si>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</si>
  <si>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</si>
  <si>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</si>
  <si>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</si>
  <si>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</si>
  <si>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</si>
  <si>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</si>
  <si>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</si>
  <si>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</si>
  <si>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</si>
  <si>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</si>
  <si>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</si>
  <si>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</si>
  <si>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</si>
  <si>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</si>
  <si>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</si>
  <si>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</si>
  <si>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</si>
  <si>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</si>
  <si>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</si>
  <si>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</si>
  <si>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</si>
  <si>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</si>
  <si>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</si>
  <si>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</si>
  <si>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</si>
  <si>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</si>
  <si>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</si>
  <si>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</si>
  <si>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</si>
  <si>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</si>
  <si>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</si>
  <si>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</si>
  <si>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</si>
  <si>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</si>
  <si>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</si>
  <si>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</si>
  <si>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</si>
  <si>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</si>
  <si>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</si>
  <si>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</si>
  <si>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</si>
  <si>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</si>
  <si>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</si>
  <si>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</si>
  <si>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</si>
  <si>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</si>
  <si>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</si>
  <si>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</si>
  <si>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</si>
  <si>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</si>
  <si>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</si>
  <si>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</si>
  <si>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</si>
  <si>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</si>
  <si>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</si>
  <si>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</si>
  <si>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</si>
  <si>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</si>
  <si>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</si>
  <si>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</si>
  <si>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</si>
  <si>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</si>
  <si>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</si>
  <si>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</si>
  <si>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</si>
  <si>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</si>
  <si>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</si>
  <si>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</si>
  <si>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</si>
  <si>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</si>
  <si>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</si>
  <si>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</si>
  <si>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</si>
  <si>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</si>
  <si>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</si>
  <si>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</si>
  <si>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</si>
  <si>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</si>
  <si>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</si>
  <si>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</si>
  <si>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</si>
  <si>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</si>
  <si>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</si>
  <si>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</si>
  <si>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</si>
  <si>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</si>
  <si>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</si>
  <si>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</si>
  <si>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</si>
  <si>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</si>
  <si>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</si>
  <si>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</si>
  <si>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</si>
  <si>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</si>
  <si>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</si>
  <si>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</si>
  <si>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</si>
  <si>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</si>
  <si>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</si>
  <si>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</si>
  <si>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</si>
  <si>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</si>
  <si>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</si>
  <si>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</si>
  <si>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</si>
  <si>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</si>
  <si>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</si>
  <si>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</si>
  <si>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</si>
  <si>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</si>
  <si>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</si>
  <si>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</si>
  <si>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</si>
  <si>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</si>
  <si>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</si>
  <si>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</si>
  <si>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</si>
  <si>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</si>
  <si>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</si>
  <si>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</si>
  <si>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</si>
  <si>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</si>
  <si>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</si>
  <si>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</si>
  <si>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</si>
  <si>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</si>
  <si>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</si>
  <si>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</si>
  <si>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</si>
  <si>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</si>
  <si>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</si>
  <si>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</si>
  <si>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</si>
  <si>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</si>
  <si>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</si>
  <si>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</si>
  <si>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</si>
  <si>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</si>
  <si>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</si>
  <si>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</si>
  <si>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</si>
  <si>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</si>
  <si>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</si>
  <si>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</si>
  <si>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</si>
  <si>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</si>
  <si>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</si>
  <si>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</si>
  <si>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</si>
  <si>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</si>
  <si>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</si>
  <si>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</si>
  <si>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</si>
  <si>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</si>
  <si>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</si>
  <si>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</si>
  <si>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</si>
  <si>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</si>
  <si>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</si>
  <si>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</si>
  <si>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</si>
  <si>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</si>
  <si>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</si>
  <si>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</si>
  <si>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</si>
  <si>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</si>
  <si>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</si>
  <si>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</si>
  <si>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</si>
  <si>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</si>
  <si>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</si>
  <si>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</si>
  <si>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</si>
  <si>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</si>
  <si>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</si>
  <si>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</si>
  <si>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</si>
  <si>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</si>
  <si>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</si>
  <si>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</si>
  <si>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</si>
  <si>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</si>
  <si>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</si>
  <si>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</si>
  <si>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</si>
  <si>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</si>
  <si>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</si>
  <si>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</si>
  <si>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</si>
  <si>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</si>
  <si>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</si>
  <si>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</si>
  <si>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</si>
  <si>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</si>
  <si>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</si>
  <si>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</si>
  <si>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</si>
  <si>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</si>
  <si>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</si>
  <si>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</si>
  <si>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</si>
  <si>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</si>
  <si>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</si>
  <si>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</si>
  <si>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</si>
  <si>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</si>
  <si>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</si>
  <si>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</si>
  <si>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</si>
  <si>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</si>
  <si>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</si>
  <si>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</si>
  <si>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</si>
  <si>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</si>
  <si>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</si>
  <si>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</si>
  <si>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</si>
  <si>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</si>
  <si>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</si>
  <si>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</si>
  <si>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</si>
  <si>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</si>
  <si>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</si>
  <si>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</si>
  <si>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</si>
  <si>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</si>
  <si>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</si>
  <si>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기본급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</si>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</sst>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8" formatCode="[Red][&gt;1]&quot;[초과달성]&quot;* 0.0%;[Blue][=1]&quot;[목표달성]&quot;* 0.0%;&quot;[목표미달]&quot;* 0.0%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궁서체&quot;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1" fillId="0" borderId="0" xfId="0" applyFont="1">
      <alignment vertical="center"/>
    </xf>
    <xf numFmtId="178" fontId="0" fillId="0" borderId="4" xfId="2" applyNumberFormat="1" applyFont="1" applyBorder="1">
      <alignment vertical="center"/>
    </xf>
    <xf numFmtId="178" fontId="0" fillId="0" borderId="1" xfId="2" applyNumberFormat="1" applyFont="1" applyBorder="1">
      <alignment vertical="center"/>
    </xf>
    <xf numFmtId="178" fontId="0" fillId="0" borderId="10" xfId="2" applyNumberFormat="1" applyFont="1" applyBorder="1">
      <alignment vertical="center"/>
    </xf>
    <xf numFmtId="0" fontId="12" fillId="0" borderId="0" xfId="0" applyFont="1">
      <alignment vertical="center"/>
    </xf>
    <xf numFmtId="3" fontId="12" fillId="0" borderId="0" xfId="0" applyNumberFormat="1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0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A5-44B0-80C0-E3B3E6843B9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3345055"/>
        <c:axId val="1073344575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073344575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3345055"/>
        <c:crosses val="max"/>
        <c:crossBetween val="between"/>
      </c:valAx>
      <c:catAx>
        <c:axId val="10733450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334457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205740</xdr:rowOff>
        </xdr:from>
        <xdr:to>
          <xdr:col>3</xdr:col>
          <xdr:colOff>7620</xdr:colOff>
          <xdr:row>12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</xdr:colOff>
          <xdr:row>9</xdr:row>
          <xdr:rowOff>205740</xdr:rowOff>
        </xdr:from>
        <xdr:to>
          <xdr:col>5</xdr:col>
          <xdr:colOff>7620</xdr:colOff>
          <xdr:row>12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144780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00.776119328701" backgroundQuery="1" createdVersion="8" refreshedVersion="8" minRefreshableVersion="3" recordCount="10" xr:uid="{4BE10AE3-4993-45F3-A46A-A80C8B17902E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필드1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729915-D838-44E3-866E-0A9A6CF599D4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6"/>
    <dataField name="합계 : 상여금" fld="4" baseField="2" baseItem="0" numFmtId="176"/>
    <dataField name="합계 : 퇴직금" fld="5" baseField="2" baseItem="0" numFmtId="176"/>
    <dataField name="합계 : 비율" fld="6" showDataAs="percentOfCol" baseField="0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M11" sqref="M11"/>
    </sheetView>
  </sheetViews>
  <sheetFormatPr defaultRowHeight="17.399999999999999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>
      <c r="B2" s="31" t="s">
        <v>0</v>
      </c>
      <c r="C2" s="31"/>
      <c r="D2" s="31"/>
      <c r="E2" s="31"/>
      <c r="F2" s="31"/>
      <c r="G2" s="31"/>
      <c r="H2" s="31"/>
      <c r="I2" s="31"/>
    </row>
    <row r="4" spans="1:9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>
      <c r="A20" s="38" t="s">
        <v>244</v>
      </c>
    </row>
    <row r="21" spans="1:9">
      <c r="A21" t="b">
        <f>AND(MID(A5,5,1)="1",OR(MONTH(C5)=4,MONTH(C5)=5))</f>
        <v>1</v>
      </c>
    </row>
    <row r="23" spans="1:9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workbookViewId="0">
      <selection activeCell="F23" sqref="F23"/>
    </sheetView>
  </sheetViews>
  <sheetFormatPr defaultRowHeight="17.399999999999999"/>
  <cols>
    <col min="3" max="3" width="5.19921875" bestFit="1" customWidth="1"/>
    <col min="4" max="4" width="34" bestFit="1" customWidth="1"/>
    <col min="6" max="6" width="21.3984375" bestFit="1" customWidth="1"/>
  </cols>
  <sheetData>
    <row r="2" spans="1:10" ht="40.200000000000003">
      <c r="A2" s="26" t="s">
        <v>124</v>
      </c>
    </row>
    <row r="4" spans="1:10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1" right="1" top="1" bottom="1" header="0.5" footer="0.5"/>
  <pageSetup paperSize="9" scale="71" firstPageNumber="2" fitToHeight="3" orientation="landscape" draft="1" r:id="rId1"/>
  <headerFooter differentFirst="1" scaleWithDoc="0" alignWithMargins="0">
    <oddFooter>&amp;C&amp;P쪽</oddFooter>
    <firstHeader>&amp;C상반기 강좌 내역</first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opLeftCell="A17" workbookViewId="0">
      <selection activeCell="I33" sqref="I33:J33"/>
    </sheetView>
  </sheetViews>
  <sheetFormatPr defaultRowHeight="17.399999999999999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10" max="10" width="10.8984375" bestFit="1" customWidth="1"/>
    <col min="11" max="12" width="12.59765625" customWidth="1"/>
    <col min="13" max="13" width="9" customWidth="1"/>
  </cols>
  <sheetData>
    <row r="1" spans="1:10">
      <c r="A1" t="s">
        <v>58</v>
      </c>
    </row>
    <row r="2" spans="1:10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>
      <c r="A3" s="6" t="s">
        <v>64</v>
      </c>
      <c r="B3" s="6">
        <v>15</v>
      </c>
      <c r="C3" s="7">
        <v>1575</v>
      </c>
      <c r="D3" s="7">
        <v>23625</v>
      </c>
      <c r="E3" s="1" t="str">
        <f>IF(AND(B3&gt;=15,C3&gt;=2000,D3&gt;=30000),REPT("★",B3/10),"")</f>
        <v/>
      </c>
    </row>
    <row r="4" spans="1:10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IF(AND(B4&gt;=15,C4&gt;=2000,D4&gt;=30000),REPT("★",B4/10),"")</f>
        <v>★★</v>
      </c>
    </row>
    <row r="5" spans="1:10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/>
      </c>
    </row>
    <row r="6" spans="1:10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/>
      </c>
    </row>
    <row r="8" spans="1:10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>
      <c r="A10" t="s">
        <v>67</v>
      </c>
    </row>
    <row r="11" spans="1:10">
      <c r="A11" s="1" t="s">
        <v>68</v>
      </c>
      <c r="B11" s="1" t="s">
        <v>69</v>
      </c>
      <c r="C11" s="1" t="s">
        <v>70</v>
      </c>
      <c r="D11" s="5" t="s">
        <v>71</v>
      </c>
    </row>
    <row r="12" spans="1:10">
      <c r="A12" s="1" t="s">
        <v>72</v>
      </c>
      <c r="B12" s="6">
        <v>670</v>
      </c>
      <c r="C12" s="6">
        <v>220</v>
      </c>
      <c r="D12" s="1">
        <f>MIN(VLOOKUP(B12,$F$14:$G$18,2,TRUE),VLOOKUP(C12,$I$14:$J$18,2,TRUE))</f>
        <v>5</v>
      </c>
      <c r="F12" t="s">
        <v>73</v>
      </c>
      <c r="I12" t="s">
        <v>74</v>
      </c>
    </row>
    <row r="13" spans="1:10">
      <c r="A13" s="1" t="s">
        <v>75</v>
      </c>
      <c r="B13" s="6">
        <v>720</v>
      </c>
      <c r="C13" s="6">
        <v>150</v>
      </c>
      <c r="D13" s="1">
        <f t="shared" ref="D13:D18" si="1">MIN(VLOOKUP(B13,$F$14:$G$18,2,TRUE),VLOOKUP(C13,$I$14:$J$18,2,TRUE))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>
      <c r="A20" t="s">
        <v>82</v>
      </c>
      <c r="I20" t="s">
        <v>83</v>
      </c>
    </row>
    <row r="21" spans="1:13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2" t="s">
        <v>84</v>
      </c>
      <c r="J21" s="1" t="s">
        <v>45</v>
      </c>
      <c r="K21" s="1"/>
      <c r="L21" s="1"/>
    </row>
    <row r="22" spans="1:13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/>
      </c>
      <c r="I22" s="33"/>
      <c r="J22" s="5" t="s">
        <v>86</v>
      </c>
      <c r="K22" s="5" t="s">
        <v>87</v>
      </c>
      <c r="L22" s="5" t="s">
        <v>15</v>
      </c>
    </row>
    <row r="23" spans="1:13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/>
      </c>
      <c r="I23" s="1" t="s">
        <v>85</v>
      </c>
      <c r="J23" s="7">
        <f t="array" ref="J23">SUM(($F$22:$F$36&gt;=AVERAGE($F$22:$F$36))*($B$22:$B$36=$I23)*($C$22:$C$36=J$22)*$E$22:$E$36)</f>
        <v>2350000</v>
      </c>
      <c r="K23" s="7">
        <f t="array" ref="K23">SUM(($F$22:$F$36&gt;=AVERAGE($F$22:$F$36))*($B$22:$B$36=$I23)*($C$22:$C$36=K$22)*$E$22:$E$36)</f>
        <v>940000</v>
      </c>
      <c r="L23" s="7">
        <f t="array" ref="L23">SUM(($F$22:$F$36&gt;=AVERAGE($F$22:$F$36))*($B$22:$B$36=$I23)*($C$22:$C$36=L$22)*$E$22:$E$36)</f>
        <v>0</v>
      </c>
    </row>
    <row r="24" spans="1:13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/>
      </c>
      <c r="I24" s="1" t="s">
        <v>88</v>
      </c>
      <c r="J24" s="7">
        <f t="array" ref="J24">SUM(($F$22:$F$36&gt;=AVERAGE($F$22:$F$36))*($B$22:$B$36=$I24)*($C$22:$C$36=J$22)*$E$22:$E$36)</f>
        <v>1000000</v>
      </c>
      <c r="K24" s="7">
        <f t="array" ref="K24">SUM(($F$22:$F$36&gt;=AVERAGE($F$22:$F$36))*($B$22:$B$36=$I24)*($C$22:$C$36=K$22)*$E$22:$E$36)</f>
        <v>1780000</v>
      </c>
      <c r="L24" s="7">
        <f t="array" ref="L24">SUM(($F$22:$F$36&gt;=AVERAGE($F$22:$F$36))*($B$22:$B$36=$I24)*($C$22:$C$36=L$22)*$E$22:$E$36)</f>
        <v>700000</v>
      </c>
    </row>
    <row r="25" spans="1:13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승진대상</v>
      </c>
      <c r="I25" s="1" t="s">
        <v>89</v>
      </c>
      <c r="J25" s="7">
        <f t="array" ref="J25">SUM(($F$22:$F$36&gt;=AVERAGE($F$22:$F$36))*($B$22:$B$36=$I25)*($C$22:$C$36=J$22)*$E$22:$E$36)</f>
        <v>1100000</v>
      </c>
      <c r="K25" s="7">
        <f t="array" ref="K25">SUM(($F$22:$F$36&gt;=AVERAGE($F$22:$F$36))*($B$22:$B$36=$I25)*($C$22:$C$36=K$22)*$E$22:$E$36)</f>
        <v>0</v>
      </c>
      <c r="L25" s="7">
        <f t="array" ref="L25">SUM(($F$22:$F$36&gt;=AVERAGE($F$22:$F$36))*($B$22:$B$36=$I25)*($C$22:$C$36=L$22)*$E$22:$E$36)</f>
        <v>650000</v>
      </c>
    </row>
    <row r="26" spans="1:13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승진대상</v>
      </c>
    </row>
    <row r="27" spans="1:13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/>
      </c>
    </row>
    <row r="28" spans="1:13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승진대상</v>
      </c>
      <c r="I28" s="5" t="s">
        <v>245</v>
      </c>
      <c r="J28" s="9"/>
      <c r="K28" s="9" t="s">
        <v>90</v>
      </c>
      <c r="L28" s="9"/>
      <c r="M28" s="9"/>
    </row>
    <row r="29" spans="1:13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/>
      </c>
      <c r="I29" s="5" t="b">
        <f>E22*0.5&gt;=450000</f>
        <v>1</v>
      </c>
      <c r="J29" s="9"/>
      <c r="K29" s="34">
        <f>DCOUNTA(E21:E36,1,I28:I29)</f>
        <v>0</v>
      </c>
      <c r="L29" s="34"/>
      <c r="M29" s="34"/>
    </row>
    <row r="30" spans="1:13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/>
      </c>
    </row>
    <row r="31" spans="1:13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/>
      </c>
      <c r="I31" t="s">
        <v>121</v>
      </c>
    </row>
    <row r="32" spans="1:13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승진대상</v>
      </c>
      <c r="I32" s="5" t="s">
        <v>122</v>
      </c>
      <c r="J32" s="5" t="s">
        <v>123</v>
      </c>
    </row>
    <row r="33" spans="1:10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/>
      </c>
      <c r="I33" s="1" t="str">
        <f>_xlfn.XLOOKUP(MAX($E$22:$E$36),$E$22:$E$36,A22:A36,,0)</f>
        <v>신소진</v>
      </c>
      <c r="J33" s="1" t="str">
        <f>_xlfn.XLOOKUP(MAX($E$22:$E$36),$E$22:$E$36,B22:B36,,0)</f>
        <v>기획부</v>
      </c>
    </row>
    <row r="34" spans="1:10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승진대상</v>
      </c>
    </row>
    <row r="35" spans="1:10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승진대상</v>
      </c>
    </row>
    <row r="36" spans="1:10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F3" sqref="F3"/>
    </sheetView>
  </sheetViews>
  <sheetFormatPr defaultRowHeight="17.399999999999999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>
      <c r="A1" s="39" t="s">
        <v>246</v>
      </c>
      <c r="B1" t="s">
        <v>247</v>
      </c>
    </row>
    <row r="3" spans="1:6">
      <c r="A3" s="39" t="s">
        <v>254</v>
      </c>
      <c r="B3" s="39" t="s">
        <v>3</v>
      </c>
      <c r="C3" t="s">
        <v>251</v>
      </c>
      <c r="D3" t="s">
        <v>252</v>
      </c>
      <c r="E3" t="s">
        <v>253</v>
      </c>
      <c r="F3" t="s">
        <v>255</v>
      </c>
    </row>
    <row r="4" spans="1:6">
      <c r="A4" t="s">
        <v>12</v>
      </c>
      <c r="C4" s="41">
        <v>4000</v>
      </c>
      <c r="D4" s="41">
        <v>16000</v>
      </c>
      <c r="E4" s="41">
        <v>76080</v>
      </c>
      <c r="F4" s="40">
        <v>0.24912162361285295</v>
      </c>
    </row>
    <row r="5" spans="1:6">
      <c r="B5" t="s">
        <v>249</v>
      </c>
      <c r="C5" s="41">
        <v>4000</v>
      </c>
      <c r="D5" s="41">
        <v>16000</v>
      </c>
      <c r="E5" s="41">
        <v>76080</v>
      </c>
      <c r="F5" s="40">
        <v>0.24912162361285295</v>
      </c>
    </row>
    <row r="6" spans="1:6">
      <c r="A6" t="s">
        <v>15</v>
      </c>
      <c r="C6" s="41">
        <v>5400</v>
      </c>
      <c r="D6" s="41">
        <v>21600</v>
      </c>
      <c r="E6" s="41">
        <v>75708</v>
      </c>
      <c r="F6" s="40">
        <v>0.24790352103682795</v>
      </c>
    </row>
    <row r="7" spans="1:6">
      <c r="B7" t="s">
        <v>89</v>
      </c>
      <c r="C7" s="41">
        <v>3600</v>
      </c>
      <c r="D7" s="41">
        <v>14400</v>
      </c>
      <c r="E7" s="41">
        <v>43272</v>
      </c>
      <c r="F7" s="40">
        <v>0.1416928351337457</v>
      </c>
    </row>
    <row r="8" spans="1:6">
      <c r="B8" t="s">
        <v>250</v>
      </c>
      <c r="C8" s="41">
        <v>1800</v>
      </c>
      <c r="D8" s="41">
        <v>7200</v>
      </c>
      <c r="E8" s="41">
        <v>32436</v>
      </c>
      <c r="F8" s="40">
        <v>0.10621068590308226</v>
      </c>
    </row>
    <row r="9" spans="1:6">
      <c r="A9" t="s">
        <v>86</v>
      </c>
      <c r="C9" s="41">
        <v>5600</v>
      </c>
      <c r="D9" s="41">
        <v>22400</v>
      </c>
      <c r="E9" s="41">
        <v>88480</v>
      </c>
      <c r="F9" s="40">
        <v>0.289725042813686</v>
      </c>
    </row>
    <row r="10" spans="1:6">
      <c r="B10" t="s">
        <v>250</v>
      </c>
      <c r="C10" s="41">
        <v>2800</v>
      </c>
      <c r="D10" s="41">
        <v>11200</v>
      </c>
      <c r="E10" s="41">
        <v>70140</v>
      </c>
      <c r="F10" s="40">
        <v>0.22967127602793777</v>
      </c>
    </row>
    <row r="11" spans="1:6">
      <c r="B11" t="s">
        <v>249</v>
      </c>
      <c r="C11" s="41">
        <v>2800</v>
      </c>
      <c r="D11" s="41">
        <v>11200</v>
      </c>
      <c r="E11" s="41">
        <v>18340</v>
      </c>
      <c r="F11" s="40">
        <v>6.0053766785748197E-2</v>
      </c>
    </row>
    <row r="12" spans="1:6">
      <c r="A12" t="s">
        <v>9</v>
      </c>
      <c r="C12" s="41">
        <v>3000</v>
      </c>
      <c r="D12" s="41">
        <v>10000</v>
      </c>
      <c r="E12" s="41"/>
      <c r="F12" s="40">
        <v>0</v>
      </c>
    </row>
    <row r="13" spans="1:6">
      <c r="B13" t="s">
        <v>89</v>
      </c>
      <c r="C13" s="41">
        <v>1500</v>
      </c>
      <c r="D13" s="41">
        <v>5000</v>
      </c>
      <c r="E13" s="41"/>
      <c r="F13" s="40">
        <v>0</v>
      </c>
    </row>
    <row r="14" spans="1:6">
      <c r="B14" t="s">
        <v>249</v>
      </c>
      <c r="C14" s="41">
        <v>1500</v>
      </c>
      <c r="D14" s="41">
        <v>5000</v>
      </c>
      <c r="E14" s="41"/>
      <c r="F14" s="40">
        <v>0</v>
      </c>
    </row>
    <row r="15" spans="1:6">
      <c r="A15" t="s">
        <v>87</v>
      </c>
      <c r="C15" s="41">
        <v>2500</v>
      </c>
      <c r="D15" s="41">
        <v>10000</v>
      </c>
      <c r="E15" s="41">
        <v>65125</v>
      </c>
      <c r="F15" s="40">
        <v>0.21324981253663314</v>
      </c>
    </row>
    <row r="16" spans="1:6">
      <c r="B16" t="s">
        <v>249</v>
      </c>
      <c r="C16" s="41">
        <v>2500</v>
      </c>
      <c r="D16" s="41">
        <v>10000</v>
      </c>
      <c r="E16" s="41">
        <v>65125</v>
      </c>
      <c r="F16" s="40">
        <v>0.21324981253663314</v>
      </c>
    </row>
    <row r="17" spans="1:6">
      <c r="A17" t="s">
        <v>248</v>
      </c>
      <c r="C17" s="41">
        <v>20500</v>
      </c>
      <c r="D17" s="41">
        <v>80000</v>
      </c>
      <c r="E17" s="41">
        <v>305393</v>
      </c>
      <c r="F17" s="4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1"/>
  <sheetViews>
    <sheetView workbookViewId="0">
      <selection activeCell="C3" sqref="C3"/>
    </sheetView>
  </sheetViews>
  <sheetFormatPr defaultRowHeight="17.399999999999999" outlineLevelRow="2"/>
  <cols>
    <col min="3" max="3" width="13" bestFit="1" customWidth="1"/>
    <col min="4" max="4" width="9.8984375" bestFit="1" customWidth="1"/>
    <col min="5" max="9" width="7.19921875" customWidth="1"/>
  </cols>
  <sheetData>
    <row r="2" spans="1:9">
      <c r="A2" t="s">
        <v>97</v>
      </c>
    </row>
    <row r="3" spans="1:9">
      <c r="A3" t="s">
        <v>256</v>
      </c>
      <c r="B3" t="s">
        <v>68</v>
      </c>
      <c r="C3" t="s">
        <v>257</v>
      </c>
      <c r="D3" t="s">
        <v>127</v>
      </c>
      <c r="E3" t="s">
        <v>258</v>
      </c>
      <c r="F3" t="s">
        <v>259</v>
      </c>
      <c r="G3" t="s">
        <v>260</v>
      </c>
      <c r="H3" t="s">
        <v>261</v>
      </c>
      <c r="I3" t="s">
        <v>262</v>
      </c>
    </row>
    <row r="4" spans="1:9" outlineLevel="2">
      <c r="A4" t="s">
        <v>263</v>
      </c>
      <c r="B4" t="s">
        <v>264</v>
      </c>
      <c r="C4" t="s">
        <v>265</v>
      </c>
      <c r="D4" t="s">
        <v>266</v>
      </c>
      <c r="E4" s="25">
        <v>28</v>
      </c>
      <c r="F4" s="25">
        <v>38</v>
      </c>
      <c r="G4" s="25">
        <v>8</v>
      </c>
      <c r="H4" s="25">
        <v>17</v>
      </c>
      <c r="I4" s="25">
        <v>91</v>
      </c>
    </row>
    <row r="5" spans="1:9" outlineLevel="1">
      <c r="C5">
        <f>SUBTOTAL(3,C4:C4)</f>
        <v>1</v>
      </c>
      <c r="D5" s="42" t="s">
        <v>288</v>
      </c>
      <c r="E5" s="25"/>
      <c r="F5" s="25"/>
      <c r="G5" s="25"/>
      <c r="H5" s="25"/>
      <c r="I5" s="25"/>
    </row>
    <row r="6" spans="1:9" outlineLevel="2">
      <c r="A6" t="s">
        <v>267</v>
      </c>
      <c r="B6" t="s">
        <v>268</v>
      </c>
      <c r="C6" t="s">
        <v>265</v>
      </c>
      <c r="D6" t="s">
        <v>269</v>
      </c>
      <c r="E6" s="25">
        <v>26</v>
      </c>
      <c r="F6" s="25">
        <v>32</v>
      </c>
      <c r="G6" s="25">
        <v>10</v>
      </c>
      <c r="H6" s="25">
        <v>18</v>
      </c>
      <c r="I6" s="25">
        <v>86</v>
      </c>
    </row>
    <row r="7" spans="1:9" outlineLevel="2">
      <c r="A7" t="s">
        <v>276</v>
      </c>
      <c r="B7" t="s">
        <v>277</v>
      </c>
      <c r="C7" t="s">
        <v>265</v>
      </c>
      <c r="D7" t="s">
        <v>269</v>
      </c>
      <c r="E7" s="25">
        <v>30</v>
      </c>
      <c r="F7" s="25">
        <v>37</v>
      </c>
      <c r="G7" s="25">
        <v>8</v>
      </c>
      <c r="H7" s="25">
        <v>18</v>
      </c>
      <c r="I7" s="25">
        <v>93</v>
      </c>
    </row>
    <row r="8" spans="1:9" outlineLevel="1">
      <c r="C8">
        <f>SUBTOTAL(3,C6:C7)</f>
        <v>2</v>
      </c>
      <c r="D8" s="42" t="s">
        <v>289</v>
      </c>
      <c r="E8" s="25"/>
      <c r="F8" s="25"/>
      <c r="G8" s="25"/>
      <c r="H8" s="25"/>
      <c r="I8" s="25"/>
    </row>
    <row r="9" spans="1:9" outlineLevel="2">
      <c r="A9" t="s">
        <v>280</v>
      </c>
      <c r="B9" t="s">
        <v>281</v>
      </c>
      <c r="C9" t="s">
        <v>265</v>
      </c>
      <c r="D9" t="s">
        <v>266</v>
      </c>
      <c r="E9" s="25">
        <v>25</v>
      </c>
      <c r="F9" s="25">
        <v>33</v>
      </c>
      <c r="G9" s="25">
        <v>5</v>
      </c>
      <c r="H9" s="25">
        <v>20</v>
      </c>
      <c r="I9" s="25">
        <v>83</v>
      </c>
    </row>
    <row r="10" spans="1:9" outlineLevel="2">
      <c r="A10" t="s">
        <v>273</v>
      </c>
      <c r="B10" t="s">
        <v>274</v>
      </c>
      <c r="C10" t="s">
        <v>275</v>
      </c>
      <c r="D10" t="s">
        <v>266</v>
      </c>
      <c r="E10" s="25">
        <v>20</v>
      </c>
      <c r="F10" s="25">
        <v>35</v>
      </c>
      <c r="G10" s="25">
        <v>9</v>
      </c>
      <c r="H10" s="25">
        <v>18</v>
      </c>
      <c r="I10" s="25">
        <v>82</v>
      </c>
    </row>
    <row r="11" spans="1:9" outlineLevel="2">
      <c r="A11" t="s">
        <v>278</v>
      </c>
      <c r="B11" t="s">
        <v>279</v>
      </c>
      <c r="C11" t="s">
        <v>275</v>
      </c>
      <c r="D11" t="s">
        <v>266</v>
      </c>
      <c r="E11" s="25">
        <v>29</v>
      </c>
      <c r="F11" s="25">
        <v>38</v>
      </c>
      <c r="G11" s="25">
        <v>10</v>
      </c>
      <c r="H11" s="25">
        <v>19</v>
      </c>
      <c r="I11" s="25">
        <v>96</v>
      </c>
    </row>
    <row r="12" spans="1:9" outlineLevel="1">
      <c r="C12">
        <f>SUBTOTAL(3,C9:C11)</f>
        <v>3</v>
      </c>
      <c r="D12" s="42" t="s">
        <v>288</v>
      </c>
      <c r="E12" s="25"/>
      <c r="F12" s="25"/>
      <c r="G12" s="25"/>
      <c r="H12" s="25"/>
      <c r="I12" s="25"/>
    </row>
    <row r="13" spans="1:9" outlineLevel="2">
      <c r="A13" t="s">
        <v>284</v>
      </c>
      <c r="B13" t="s">
        <v>285</v>
      </c>
      <c r="C13" t="s">
        <v>275</v>
      </c>
      <c r="D13" t="s">
        <v>269</v>
      </c>
      <c r="E13" s="25">
        <v>25</v>
      </c>
      <c r="F13" s="25">
        <v>34</v>
      </c>
      <c r="G13" s="25">
        <v>8</v>
      </c>
      <c r="H13" s="25">
        <v>20</v>
      </c>
      <c r="I13" s="25">
        <v>87</v>
      </c>
    </row>
    <row r="14" spans="1:9" outlineLevel="1">
      <c r="C14">
        <f>SUBTOTAL(3,C13:C13)</f>
        <v>1</v>
      </c>
      <c r="D14" s="42" t="s">
        <v>289</v>
      </c>
      <c r="E14" s="25"/>
      <c r="F14" s="25"/>
      <c r="G14" s="25"/>
      <c r="H14" s="25"/>
      <c r="I14" s="25"/>
    </row>
    <row r="15" spans="1:9" outlineLevel="2">
      <c r="A15" t="s">
        <v>270</v>
      </c>
      <c r="B15" t="s">
        <v>271</v>
      </c>
      <c r="C15" t="s">
        <v>272</v>
      </c>
      <c r="D15" t="s">
        <v>266</v>
      </c>
      <c r="E15" s="25">
        <v>27</v>
      </c>
      <c r="F15" s="25">
        <v>30</v>
      </c>
      <c r="G15" s="25">
        <v>8</v>
      </c>
      <c r="H15" s="25">
        <v>12</v>
      </c>
      <c r="I15" s="25">
        <v>77</v>
      </c>
    </row>
    <row r="16" spans="1:9" outlineLevel="1">
      <c r="C16">
        <f>SUBTOTAL(3,C15:C15)</f>
        <v>1</v>
      </c>
      <c r="D16" s="42" t="s">
        <v>288</v>
      </c>
      <c r="E16" s="25"/>
      <c r="F16" s="25"/>
      <c r="G16" s="25"/>
      <c r="H16" s="25"/>
      <c r="I16" s="25"/>
    </row>
    <row r="17" spans="1:9" outlineLevel="2">
      <c r="A17" t="s">
        <v>282</v>
      </c>
      <c r="B17" t="s">
        <v>283</v>
      </c>
      <c r="C17" t="s">
        <v>272</v>
      </c>
      <c r="D17" t="s">
        <v>269</v>
      </c>
      <c r="E17" s="25">
        <v>29</v>
      </c>
      <c r="F17" s="25">
        <v>40</v>
      </c>
      <c r="G17" s="25">
        <v>10</v>
      </c>
      <c r="H17" s="25">
        <v>18</v>
      </c>
      <c r="I17" s="25">
        <v>97</v>
      </c>
    </row>
    <row r="18" spans="1:9" outlineLevel="1">
      <c r="C18">
        <f>SUBTOTAL(3,C17:C17)</f>
        <v>1</v>
      </c>
      <c r="D18" s="42" t="s">
        <v>289</v>
      </c>
      <c r="E18" s="25"/>
      <c r="F18" s="25"/>
      <c r="G18" s="25"/>
      <c r="H18" s="25"/>
      <c r="I18" s="25"/>
    </row>
    <row r="19" spans="1:9" outlineLevel="2">
      <c r="A19" t="s">
        <v>286</v>
      </c>
      <c r="B19" t="s">
        <v>287</v>
      </c>
      <c r="C19" t="s">
        <v>272</v>
      </c>
      <c r="D19" t="s">
        <v>266</v>
      </c>
      <c r="E19" s="25">
        <v>25</v>
      </c>
      <c r="F19" s="25">
        <v>28</v>
      </c>
      <c r="G19" s="25">
        <v>5</v>
      </c>
      <c r="H19" s="25">
        <v>15</v>
      </c>
      <c r="I19" s="25">
        <v>73</v>
      </c>
    </row>
    <row r="20" spans="1:9" outlineLevel="1">
      <c r="C20">
        <f>SUBTOTAL(3,C19:C19)</f>
        <v>1</v>
      </c>
      <c r="D20" s="42" t="s">
        <v>288</v>
      </c>
      <c r="E20" s="25"/>
      <c r="F20" s="25"/>
      <c r="G20" s="25"/>
      <c r="H20" s="25"/>
      <c r="I20" s="25"/>
    </row>
    <row r="21" spans="1:9">
      <c r="C21">
        <f>SUBTOTAL(3,C4:C19)</f>
        <v>10</v>
      </c>
      <c r="D21" s="42" t="s">
        <v>290</v>
      </c>
      <c r="E21" s="25"/>
      <c r="F21" s="25"/>
      <c r="G21" s="25"/>
      <c r="H21" s="25"/>
      <c r="I21" s="25"/>
    </row>
  </sheetData>
  <sortState xmlns:xlrd2="http://schemas.microsoft.com/office/spreadsheetml/2017/richdata2" ref="A4:I19">
    <sortCondition ref="A4:A19"/>
    <sortCondition ref="D4:D19"/>
  </sortState>
  <phoneticPr fontId="1" type="noConversion"/>
  <dataValidations count="1">
    <dataValidation type="custom" imeMode="halfAlpha" allowBlank="1" showInputMessage="1" promptTitle="입력방법" prompt="반드시 4글자로 입력하시오." sqref="A13 A9 A4 A6:A7 A10:A11 A15 A17 A19" xr:uid="{106740F1-1B9B-4312-80B4-DFFEEAB6F225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9" workbookViewId="0">
      <selection activeCell="N15" sqref="N15"/>
    </sheetView>
  </sheetViews>
  <sheetFormatPr defaultRowHeight="17.399999999999999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>
      <c r="A1" s="35" t="s">
        <v>98</v>
      </c>
      <c r="B1" s="35"/>
      <c r="C1" s="35"/>
      <c r="D1" s="35"/>
      <c r="E1" s="35"/>
      <c r="F1" s="35"/>
    </row>
    <row r="2" spans="1:6" ht="18" thickBot="1">
      <c r="F2" s="10" t="s">
        <v>99</v>
      </c>
    </row>
    <row r="3" spans="1:6" ht="18" thickBot="1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8" thickBot="1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8" thickBot="1">
      <c r="A10" s="36" t="s">
        <v>110</v>
      </c>
      <c r="B10" s="37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H12" sqref="H12"/>
    </sheetView>
  </sheetViews>
  <sheetFormatPr defaultRowHeight="17.399999999999999"/>
  <cols>
    <col min="1" max="1" width="11.69921875" bestFit="1" customWidth="1"/>
    <col min="6" max="6" width="16.8984375" bestFit="1" customWidth="1"/>
  </cols>
  <sheetData>
    <row r="1" spans="1:6" ht="25.2">
      <c r="A1" s="35" t="s">
        <v>98</v>
      </c>
      <c r="B1" s="35"/>
      <c r="C1" s="35"/>
      <c r="D1" s="35"/>
      <c r="E1" s="35"/>
      <c r="F1" s="35"/>
    </row>
    <row r="2" spans="1:6" ht="18" thickBot="1">
      <c r="F2" s="10" t="s">
        <v>99</v>
      </c>
    </row>
    <row r="3" spans="1:6" ht="18" thickBot="1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43">
        <f t="shared" ref="F4:F9" si="0">C4/E4</f>
        <v>1.1111111111111112</v>
      </c>
    </row>
    <row r="5" spans="1:6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44">
        <f t="shared" si="0"/>
        <v>1.0204081632653061</v>
      </c>
    </row>
    <row r="6" spans="1:6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44">
        <f t="shared" si="0"/>
        <v>0.3</v>
      </c>
    </row>
    <row r="7" spans="1:6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44">
        <f t="shared" si="0"/>
        <v>1</v>
      </c>
    </row>
    <row r="8" spans="1:6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44">
        <f t="shared" si="0"/>
        <v>0.61599999999999999</v>
      </c>
    </row>
    <row r="9" spans="1:6" ht="18" thickBot="1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5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9</xdr:row>
                    <xdr:rowOff>205740</xdr:rowOff>
                  </from>
                  <to>
                    <xdr:col>3</xdr:col>
                    <xdr:colOff>7620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7620</xdr:colOff>
                    <xdr:row>9</xdr:row>
                    <xdr:rowOff>205740</xdr:rowOff>
                  </from>
                  <to>
                    <xdr:col>5</xdr:col>
                    <xdr:colOff>7620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tabSelected="1" workbookViewId="0">
      <selection activeCell="A6" sqref="A6:E6"/>
    </sheetView>
  </sheetViews>
  <sheetFormatPr defaultRowHeight="17.399999999999999"/>
  <cols>
    <col min="2" max="2" width="13.3984375" customWidth="1"/>
    <col min="3" max="4" width="12.09765625" customWidth="1"/>
    <col min="8" max="8" width="11" bestFit="1" customWidth="1"/>
  </cols>
  <sheetData>
    <row r="1" spans="1:9">
      <c r="A1" t="s">
        <v>111</v>
      </c>
    </row>
    <row r="3" spans="1:9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>
      <c r="A6" s="46"/>
      <c r="B6" s="46"/>
      <c r="C6" s="46"/>
      <c r="D6" s="46"/>
      <c r="E6" s="47"/>
      <c r="H6" t="s">
        <v>119</v>
      </c>
      <c r="I6">
        <v>220000</v>
      </c>
    </row>
    <row r="7" spans="1:9">
      <c r="H7" t="s">
        <v>116</v>
      </c>
      <c r="I7">
        <v>170000</v>
      </c>
    </row>
    <row r="8" spans="1:9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2025-12-09T09:59:30Z</dcterms:modified>
</cp:coreProperties>
</file>