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mju-my.sharepoint.com/personal/cw1229_mju_ac_kr/Documents/바탕 화면/컴활/2026기본서_컴활1급실기/01 엑셀/03 기본모의고사/"/>
    </mc:Choice>
  </mc:AlternateContent>
  <xr:revisionPtr revIDLastSave="116" documentId="13_ncr:1_{728FCBC5-6102-45D0-9B24-26004C4F14ED}" xr6:coauthVersionLast="47" xr6:coauthVersionMax="47" xr10:uidLastSave="{0BA9E5EF-F120-4205-B03F-890BA002FC91}"/>
  <bookViews>
    <workbookView xWindow="-98" yWindow="-98" windowWidth="21795" windowHeight="12975" tabRatio="765" activeTab="3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T" hidden="1" xlm="1">#NAME?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0" l="1"/>
  <c r="C18" i="10"/>
  <c r="C14" i="10"/>
  <c r="C12" i="10"/>
  <c r="C8" i="10"/>
  <c r="C6" i="10"/>
  <c r="C23" i="10" s="1"/>
  <c r="I22" i="10"/>
  <c r="I15" i="10"/>
  <c r="I9" i="10"/>
  <c r="I24" i="10" s="1"/>
  <c r="J33" i="2"/>
  <c r="I33" i="2"/>
  <c r="I29" i="2"/>
  <c r="K29" i="2"/>
  <c r="K23" i="2" a="1"/>
  <c r="K23" i="2"/>
  <c r="L23" i="2" a="1"/>
  <c r="L23" i="2"/>
  <c r="K24" i="2" a="1"/>
  <c r="K24" i="2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33" i="2" a="1"/>
  <c r="G35" i="2" a="1"/>
  <c r="G36" i="2" a="1"/>
  <c r="G34" i="2" a="1"/>
  <c r="G24" i="2" a="1"/>
  <c r="G25" i="2" a="1"/>
  <c r="G26" i="2" a="1"/>
  <c r="G27" i="2" a="1"/>
  <c r="G28" i="2" a="1"/>
  <c r="G29" i="2" a="1"/>
  <c r="G30" i="2" a="1"/>
  <c r="G31" i="2" a="1"/>
  <c r="G23" i="2" a="1"/>
  <c r="G32" i="2" a="1"/>
  <c r="G22" i="2" a="1"/>
  <c r="G34" i="2" l="1"/>
  <c r="G36" i="2"/>
  <c r="G35" i="2"/>
  <c r="G33" i="2"/>
  <c r="G32" i="2"/>
  <c r="G23" i="2"/>
  <c r="G31" i="2"/>
  <c r="G30" i="2"/>
  <c r="G29" i="2"/>
  <c r="G28" i="2"/>
  <c r="G27" i="2"/>
  <c r="G26" i="2"/>
  <c r="G25" i="2"/>
  <c r="G24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DFC47C-3001-4816-8FBF-486246B33317}" name="MS Access Database_Query" type="1" refreshedVersion="8" background="1">
    <dbPr connection="DSN=MS Access Database;DBQ=C:\Users\윤채원\OneDrive - 명지대학교\바탕 화면\컴활\2026기본서_컴활1급실기\01 엑셀\03 기본모의고사\퇴직금현황.accdb;DefaultDir=C:\Users\윤채원\OneDrive - 명지대학교\바탕 화면\컴활\2026기본서_컴활1급실기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<sst xmlns="http://schemas.openxmlformats.org/spreadsheetml/2006/main" count="1026" uniqueCount="294">
  <si>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</si>
  <si>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</si>
  <si>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</si>
  <si>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</si>
  <si>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</si>
  <si>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</si>
  <si>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</si>
  <si>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</si>
  <si>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</si>
  <si>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</si>
  <si>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</si>
  <si>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</si>
  <si>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</si>
  <si>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</si>
  <si>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</si>
  <si>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</si>
  <si>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</si>
  <si>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</si>
  <si>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</si>
  <si>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</si>
  <si>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</si>
  <si>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</si>
  <si>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</si>
  <si>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</si>
  <si>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</si>
  <si>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</si>
  <si>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</si>
  <si>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</si>
  <si>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</si>
  <si>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</si>
  <si>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</si>
  <si>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</si>
  <si>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</si>
  <si>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</si>
  <si>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</si>
  <si>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</si>
  <si>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</si>
  <si>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</si>
  <si>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</si>
  <si>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</si>
  <si>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</si>
  <si>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</si>
  <si>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</si>
  <si>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</si>
  <si>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</si>
  <si>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</si>
  <si>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</si>
  <si>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</si>
  <si>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</si>
  <si>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</si>
  <si>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</si>
  <si>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</si>
  <si>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</si>
  <si>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</si>
  <si>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</si>
  <si>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</si>
  <si>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</si>
  <si>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</si>
  <si>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</si>
  <si>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</si>
  <si>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</si>
  <si>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</si>
  <si>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</si>
  <si>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</si>
  <si>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</si>
  <si>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</si>
  <si>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</si>
  <si>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</si>
  <si>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</si>
  <si>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</si>
  <si>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</si>
  <si>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</si>
  <si>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</si>
  <si>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</si>
  <si>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</si>
  <si>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</si>
  <si>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</si>
  <si>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</si>
  <si>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</si>
  <si>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</si>
  <si>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</si>
  <si>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</si>
  <si>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</si>
  <si>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</si>
  <si>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</si>
  <si>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</si>
  <si>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</si>
  <si>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</si>
  <si>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</si>
  <si>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</si>
  <si>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</si>
  <si>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</si>
  <si>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</si>
  <si>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</si>
  <si>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</si>
  <si>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</si>
  <si>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</si>
  <si>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</si>
  <si>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</si>
  <si>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</si>
  <si>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</si>
  <si>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</si>
  <si>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</si>
  <si>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</si>
  <si>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</si>
  <si>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</si>
  <si>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</si>
  <si>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</si>
  <si>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</si>
  <si>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</si>
  <si>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</si>
  <si>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</si>
  <si>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</si>
  <si>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</si>
  <si>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</si>
  <si>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</si>
  <si>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</si>
  <si>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</si>
  <si>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</si>
  <si>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</si>
  <si>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</si>
  <si>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</si>
  <si>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</si>
  <si>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</si>
  <si>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</si>
  <si>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</si>
  <si>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</si>
  <si>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</si>
  <si>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</si>
  <si>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</si>
  <si>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</si>
  <si>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</si>
  <si>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</si>
  <si>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</si>
  <si>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</si>
  <si>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</si>
  <si>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</si>
  <si>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</si>
  <si>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</si>
  <si>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</si>
  <si>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</si>
  <si>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</si>
  <si>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</si>
  <si>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</si>
  <si>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</si>
  <si>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</si>
  <si>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</si>
  <si>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</si>
  <si>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</si>
  <si>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</si>
  <si>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</si>
  <si>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</si>
  <si>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</si>
  <si>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</si>
  <si>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</si>
  <si>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</si>
  <si>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</si>
  <si>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</si>
  <si>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</si>
  <si>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</si>
  <si>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</si>
  <si>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</si>
  <si>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</si>
  <si>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</si>
  <si>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</si>
  <si>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</si>
  <si>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</si>
  <si>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</si>
  <si>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</si>
  <si>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</si>
  <si>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</si>
  <si>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</si>
  <si>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</si>
  <si>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</si>
  <si>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</si>
  <si>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</si>
  <si>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</si>
  <si>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</si>
  <si>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</si>
  <si>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</si>
  <si>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</si>
  <si>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</si>
  <si>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</si>
  <si>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</si>
  <si>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</si>
  <si>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</si>
  <si>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</si>
  <si>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</si>
  <si>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</si>
  <si>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</si>
  <si>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</si>
  <si>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</si>
  <si>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</si>
  <si>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</si>
  <si>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</si>
  <si>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</si>
  <si>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</si>
  <si>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</si>
  <si>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</si>
  <si>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</si>
  <si>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</si>
  <si>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</si>
  <si>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</si>
  <si>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</si>
  <si>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</si>
  <si>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</si>
  <si>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</si>
  <si>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</si>
  <si>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</si>
  <si>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</si>
  <si>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</si>
  <si>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</si>
  <si>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</si>
  <si>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</si>
  <si>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</si>
  <si>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</si>
  <si>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</si>
  <si>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</si>
  <si>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</si>
  <si>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</si>
  <si>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</si>
  <si>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</si>
  <si>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</si>
  <si>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</si>
  <si>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</si>
  <si>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</si>
  <si>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</si>
  <si>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</si>
  <si>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</si>
  <si>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</si>
  <si>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</si>
  <si>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</si>
  <si>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</si>
  <si>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</si>
  <si>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</si>
  <si>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</si>
  <si>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</si>
  <si>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</si>
  <si>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</si>
  <si>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</si>
  <si>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</si>
  <si>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</si>
  <si>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</si>
  <si>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</si>
  <si>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</si>
  <si>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</si>
  <si>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</si>
  <si>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</si>
  <si>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합계 : 기본급</t>
  </si>
  <si>
    <t>합계 : 상여금</t>
  </si>
  <si>
    <t>합계 : 퇴직금</t>
  </si>
  <si>
    <t>회계부</t>
  </si>
  <si>
    <t>기획인사부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</si>
  <si>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</si>
  <si>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</si>
  <si>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</si>
  <si>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</si>
  <si>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</si>
  <si>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</si>
  <si>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</si>
  <si>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</si>
  <si>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</si>
  <si>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</si>
  <si>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</si>
  <si>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</si>
  <si>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</si>
  <si>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</si>
  <si>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</si>
  <si>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</si>
  <si>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</si>
  <si>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</si>
  <si>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</si>
  <si>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</si>
  <si>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</si>
  <si>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</si>
  <si>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</si>
  <si>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</si>
  <si>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</si>
  <si>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</si>
  <si>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</si>
  <si>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</si>
  <si>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정든별</t>
  </si>
  <si>
    <t>S003</t>
  </si>
  <si>
    <t>차새대</t>
  </si>
  <si>
    <t>W003</t>
  </si>
  <si>
    <t>황무지</t>
  </si>
  <si>
    <t>W002</t>
    <phoneticPr fontId="1" type="noConversion"/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</si>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</sst>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[Red][&gt;1]&quot;[초과달성]&quot;* #,##0.0%;[Blue][=1]&quot;[목표달성]&quot;* #,##0.0%;&quot;[목표미달]&quot;* #,##0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2.0964360587002098E-3"/>
                  <c:y val="0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ko-KR" altLang="en-US"/>
                      <a:t>판매액</a:t>
                    </a:r>
                  </a:p>
                  <a:p>
                    <a:pPr>
                      <a:defRPr/>
                    </a:pPr>
                    <a:r>
                      <a:rPr lang="ko-KR" altLang="en-US"/>
                      <a:t>더미 </a:t>
                    </a:r>
                    <a:r>
                      <a:rPr lang="en-US" altLang="ko-KR"/>
                      <a:t>HUB</a:t>
                    </a:r>
                  </a:p>
                </c:rich>
              </c:tx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0-0528-4660-833B-5675E35AFF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1137184"/>
        <c:axId val="1381136704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381136704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81137184"/>
        <c:crosses val="max"/>
        <c:crossBetween val="between"/>
      </c:valAx>
      <c:catAx>
        <c:axId val="138113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811367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 w="12700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4763</xdr:colOff>
          <xdr:row>9</xdr:row>
          <xdr:rowOff>204788</xdr:rowOff>
        </xdr:from>
        <xdr:to>
          <xdr:col>2</xdr:col>
          <xdr:colOff>681038</xdr:colOff>
          <xdr:row>12</xdr:row>
          <xdr:rowOff>14288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4763</xdr:colOff>
          <xdr:row>9</xdr:row>
          <xdr:rowOff>209550</xdr:rowOff>
        </xdr:from>
        <xdr:to>
          <xdr:col>4</xdr:col>
          <xdr:colOff>681038</xdr:colOff>
          <xdr:row>11</xdr:row>
          <xdr:rowOff>204788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133350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채원" refreshedDate="45985.816775694446" backgroundQuery="1" createdVersion="8" refreshedVersion="8" minRefreshableVersion="3" recordCount="10" xr:uid="{C8CF516E-87EB-4C06-B87C-DA8701D4D3CB}">
  <cacheSource type="external" connectionId="1"/>
  <cacheFields count="8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필드1" numFmtId="0" formula="퇴직금" databaseField="0"/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A24E74-F8A5-40A0-B47B-7E1FB2569D79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8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0"/>
        <item x="1"/>
        <item x="2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compact="0" dragToRow="0" dragToCol="0" dragToPage="0" showAll="0" defaultSubtota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/>
    </i>
    <i>
      <x v="1"/>
    </i>
    <i r="1">
      <x v="1"/>
    </i>
    <i r="1">
      <x v="2"/>
    </i>
    <i>
      <x v="2"/>
    </i>
    <i r="1">
      <x/>
    </i>
    <i r="1">
      <x v="1"/>
    </i>
    <i>
      <x v="3"/>
    </i>
    <i r="1">
      <x/>
    </i>
    <i r="1">
      <x v="2"/>
    </i>
    <i>
      <x v="4"/>
    </i>
    <i r="1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0" numFmtId="176"/>
    <dataField name="합계 : 비율" fld="7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A5" sqref="A5:I18"/>
    </sheetView>
  </sheetViews>
  <sheetFormatPr defaultRowHeight="16.899999999999999" x14ac:dyDescent="0.6"/>
  <cols>
    <col min="1" max="2" width="9" bestFit="1" customWidth="1"/>
    <col min="3" max="3" width="11.12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28.5" x14ac:dyDescent="0.6">
      <c r="B2" s="39" t="s">
        <v>0</v>
      </c>
      <c r="C2" s="39"/>
      <c r="D2" s="39"/>
      <c r="E2" s="39"/>
      <c r="F2" s="39"/>
      <c r="G2" s="39"/>
      <c r="H2" s="39"/>
      <c r="I2" s="39"/>
    </row>
    <row r="4" spans="1:9" x14ac:dyDescent="0.6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6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6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6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6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6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6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6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6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6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6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6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6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6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6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6">
      <c r="A20" s="31" t="s">
        <v>244</v>
      </c>
    </row>
    <row r="21" spans="1:9" x14ac:dyDescent="0.6">
      <c r="A21" t="b">
        <f>AND(OR(MONTH(C5)=5,MONTH(C5)=4),MID(A5,5,1)="1")</f>
        <v>1</v>
      </c>
    </row>
    <row r="23" spans="1:9" x14ac:dyDescent="0.6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6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6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6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6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"AND(MOD(MONTH($C5),2)=1,DATE(2022/1/1)&lt;=$C5)"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F23" sqref="F23"/>
    </sheetView>
  </sheetViews>
  <sheetFormatPr defaultRowHeight="16.899999999999999" x14ac:dyDescent="0.6"/>
  <cols>
    <col min="3" max="3" width="5.25" bestFit="1" customWidth="1"/>
    <col min="4" max="4" width="34" bestFit="1" customWidth="1"/>
    <col min="6" max="6" width="21.375" bestFit="1" customWidth="1"/>
  </cols>
  <sheetData>
    <row r="2" spans="1:10" ht="40.15" x14ac:dyDescent="0.6">
      <c r="A2" s="26" t="s">
        <v>124</v>
      </c>
    </row>
    <row r="4" spans="1:10" x14ac:dyDescent="0.6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6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6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6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6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6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6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6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6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6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6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6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6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6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6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6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6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6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6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6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6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6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6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6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6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6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6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6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6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6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6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6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6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6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6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6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6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6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6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6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6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6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6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6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6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6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6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6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6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6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6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6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6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6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6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6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6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6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6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6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6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6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6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6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6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6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6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6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6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6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6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6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6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6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6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6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6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6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6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6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6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6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6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6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6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6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6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6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6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6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6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6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6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6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6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6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6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6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6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6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6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76" firstPageNumber="2" fitToHeight="3" pageOrder="overThenDown" orientation="landscape" draft="1" r:id="rId1"/>
  <headerFooter scaleWithDoc="0" alignWithMargins="0">
    <oddHeader>&amp;C&amp;"HY견고딕,보통"&amp;14상반기 강좌 내역</oddHeader>
    <oddFooter>&amp;C&amp;P+1쪽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25" workbookViewId="0">
      <selection activeCell="J34" sqref="J34"/>
    </sheetView>
  </sheetViews>
  <sheetFormatPr defaultRowHeight="16.899999999999999" x14ac:dyDescent="0.6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6">
      <c r="A1" t="s">
        <v>58</v>
      </c>
    </row>
    <row r="2" spans="1:10" x14ac:dyDescent="0.6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6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IF(AND(B3&gt;=15,C3&gt;=2000,D3&gt;=3000),REPT("★",B3/10),"")</f>
        <v/>
      </c>
    </row>
    <row r="4" spans="1:10" x14ac:dyDescent="0.6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IF(AND(B4&gt;=15,C4&gt;=2000,D4&gt;=3000),REPT("★",B4/10),"")</f>
        <v>★★</v>
      </c>
    </row>
    <row r="5" spans="1:10" x14ac:dyDescent="0.6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6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6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6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6">
      <c r="A10" t="s">
        <v>67</v>
      </c>
    </row>
    <row r="11" spans="1:10" x14ac:dyDescent="0.6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6">
      <c r="A12" s="1" t="s">
        <v>72</v>
      </c>
      <c r="B12" s="6">
        <v>670</v>
      </c>
      <c r="C12" s="6">
        <v>220</v>
      </c>
      <c r="D12" s="1">
        <f>MIN(VLOOKUP($B12,$F$14:$G$18,2),VLOOKUP($C12,$I$14:$J$18,2))</f>
        <v>5</v>
      </c>
      <c r="F12" t="s">
        <v>73</v>
      </c>
      <c r="I12" t="s">
        <v>74</v>
      </c>
    </row>
    <row r="13" spans="1:10" x14ac:dyDescent="0.6">
      <c r="A13" s="1" t="s">
        <v>75</v>
      </c>
      <c r="B13" s="6">
        <v>720</v>
      </c>
      <c r="C13" s="6">
        <v>150</v>
      </c>
      <c r="D13" s="1">
        <f t="shared" ref="D13:D18" si="1">MIN(VLOOKUP($B13,$F$14:$G$18,2),VLOOKUP($C13,$I$14:$J$18,2))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6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6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6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6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6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6">
      <c r="A20" t="s">
        <v>82</v>
      </c>
      <c r="I20" t="s">
        <v>83</v>
      </c>
    </row>
    <row r="21" spans="1:13" x14ac:dyDescent="0.6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0" t="s">
        <v>84</v>
      </c>
      <c r="J21" s="1" t="s">
        <v>45</v>
      </c>
      <c r="K21" s="1"/>
      <c r="L21" s="1"/>
    </row>
    <row r="22" spans="1:13" x14ac:dyDescent="0.6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>그외</v>
      </c>
      <c r="I22" s="41"/>
      <c r="J22" s="5" t="s">
        <v>86</v>
      </c>
      <c r="K22" s="5" t="s">
        <v>87</v>
      </c>
      <c r="L22" s="5" t="s">
        <v>15</v>
      </c>
    </row>
    <row r="23" spans="1:13" x14ac:dyDescent="0.6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>그외</v>
      </c>
      <c r="I23" s="1" t="s">
        <v>85</v>
      </c>
      <c r="J23" s="7">
        <f t="array" ref="J23">SUM(($F$22:$F$36&gt;=AVERAGE($F$22:$F$36))*($B$22:$B$36=$I23)*($C$22:$C$36=J$22)*($E$22:$E$36))</f>
        <v>2350000</v>
      </c>
      <c r="K23" s="7">
        <f t="array" ref="K23">SUM(($F$22:$F$36&gt;=AVERAGE($F$22:$F$36))*($B$22:$B$36=$I23)*($C$22:$C$36=K$22)*($E$22:$E$36))</f>
        <v>940000</v>
      </c>
      <c r="L23" s="7">
        <f t="array" ref="L23">SUM(($F$22:$F$36&gt;=AVERAGE($F$22:$F$36))*($B$22:$B$36=$I23)*($C$22:$C$36=L$22)*($E$22:$E$36))</f>
        <v>0</v>
      </c>
    </row>
    <row r="24" spans="1:13" x14ac:dyDescent="0.6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>그외</v>
      </c>
      <c r="I24" s="1" t="s">
        <v>88</v>
      </c>
      <c r="J24" s="7">
        <f t="array" ref="J24">SUM(($F$22:$F$36&gt;=AVERAGE($F$22:$F$36))*($B$22:$B$36=$I24)*($C$22:$C$36=J$22)*($E$22:$E$36))</f>
        <v>1000000</v>
      </c>
      <c r="K24" s="7">
        <f t="array" ref="K24">SUM(($F$22:$F$36&gt;=AVERAGE($F$22:$F$36))*($B$22:$B$36=$I24)*($C$22:$C$36=K$22)*($E$22:$E$36))</f>
        <v>1780000</v>
      </c>
      <c r="L24" s="7">
        <f t="array" ref="L24">SUM(($F$22:$F$36&gt;=AVERAGE($F$22:$F$36))*($B$22:$B$36=$I24)*($C$22:$C$36=L$22)*($E$22:$E$36))</f>
        <v>700000</v>
      </c>
    </row>
    <row r="25" spans="1:13" x14ac:dyDescent="0.6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그외</v>
      </c>
      <c r="I25" s="1" t="s">
        <v>89</v>
      </c>
      <c r="J25" s="7">
        <f t="array" ref="J25">SUM(($F$22:$F$36&gt;=AVERAGE($F$22:$F$36))*($B$22:$B$36=$I25)*($C$22:$C$36=J$22)*($E$22:$E$36))</f>
        <v>1100000</v>
      </c>
      <c r="K25" s="7">
        <f t="array" ref="K25">SUM(($F$22:$F$36&gt;=AVERAGE($F$22:$F$36))*($B$22:$B$36=$I25)*($C$22:$C$36=K$22)*($E$22:$E$36))</f>
        <v>0</v>
      </c>
      <c r="L25" s="7">
        <f t="array" ref="L25">SUM(($F$22:$F$36&gt;=AVERAGE($F$22:$F$36))*($B$22:$B$36=$I25)*($C$22:$C$36=L$22)*($E$22:$E$36))</f>
        <v>650000</v>
      </c>
    </row>
    <row r="26" spans="1:13" x14ac:dyDescent="0.6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그외</v>
      </c>
    </row>
    <row r="27" spans="1:13" x14ac:dyDescent="0.6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>그외</v>
      </c>
    </row>
    <row r="28" spans="1:13" x14ac:dyDescent="0.6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그외</v>
      </c>
      <c r="I28" s="5"/>
      <c r="J28" s="9"/>
      <c r="K28" s="9" t="s">
        <v>90</v>
      </c>
      <c r="L28" s="9"/>
      <c r="M28" s="9"/>
    </row>
    <row r="29" spans="1:13" x14ac:dyDescent="0.6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>그외</v>
      </c>
      <c r="I29" s="5" t="b">
        <f>E22*0.5&gt;=450000</f>
        <v>1</v>
      </c>
      <c r="J29" s="9"/>
      <c r="K29" s="42" t="e">
        <f>DCOUNTA($A$22:$F$36,5,I29)</f>
        <v>#VALUE!</v>
      </c>
      <c r="L29" s="42"/>
      <c r="M29" s="42"/>
    </row>
    <row r="30" spans="1:13" x14ac:dyDescent="0.6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>그외</v>
      </c>
    </row>
    <row r="31" spans="1:13" x14ac:dyDescent="0.6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>그외</v>
      </c>
      <c r="I31" t="s">
        <v>121</v>
      </c>
    </row>
    <row r="32" spans="1:13" x14ac:dyDescent="0.6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그외</v>
      </c>
      <c r="I32" s="5" t="s">
        <v>122</v>
      </c>
      <c r="J32" s="5" t="s">
        <v>123</v>
      </c>
    </row>
    <row r="33" spans="1:10" x14ac:dyDescent="0.6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>그외</v>
      </c>
      <c r="I33" s="1" t="str">
        <f>_xlfn.XLOOKUP(MAX(E22:E36),E22:E36,A22:A36,,0)</f>
        <v>신소진</v>
      </c>
      <c r="J33" s="1" t="str">
        <f>_xlfn.XLOOKUP(MAX(E22:E36),E22:E36,B22:B36,,0)</f>
        <v>기획부</v>
      </c>
    </row>
    <row r="34" spans="1:10" x14ac:dyDescent="0.6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그외</v>
      </c>
    </row>
    <row r="35" spans="1:10" x14ac:dyDescent="0.6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그외</v>
      </c>
    </row>
    <row r="36" spans="1:10" x14ac:dyDescent="0.6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>그외</v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tabSelected="1" workbookViewId="0">
      <selection activeCell="E11" sqref="E11"/>
    </sheetView>
  </sheetViews>
  <sheetFormatPr defaultRowHeight="16.899999999999999" x14ac:dyDescent="0.6"/>
  <cols>
    <col min="1" max="1" width="14.625" bestFit="1" customWidth="1"/>
    <col min="2" max="2" width="10.0625" bestFit="1" customWidth="1"/>
    <col min="3" max="5" width="12.0625" bestFit="1" customWidth="1"/>
    <col min="6" max="6" width="10.125" bestFit="1" customWidth="1"/>
  </cols>
  <sheetData>
    <row r="1" spans="1:6" x14ac:dyDescent="0.6">
      <c r="A1" s="32" t="s">
        <v>245</v>
      </c>
      <c r="B1" t="s">
        <v>246</v>
      </c>
    </row>
    <row r="3" spans="1:6" x14ac:dyDescent="0.6">
      <c r="A3" s="32" t="s">
        <v>253</v>
      </c>
      <c r="B3" s="32" t="s">
        <v>3</v>
      </c>
      <c r="C3" t="s">
        <v>248</v>
      </c>
      <c r="D3" t="s">
        <v>249</v>
      </c>
      <c r="E3" t="s">
        <v>250</v>
      </c>
      <c r="F3" t="s">
        <v>254</v>
      </c>
    </row>
    <row r="4" spans="1:6" x14ac:dyDescent="0.6">
      <c r="A4" t="s">
        <v>12</v>
      </c>
      <c r="C4" s="34">
        <v>4000</v>
      </c>
      <c r="D4" s="34">
        <v>16000</v>
      </c>
      <c r="E4" s="34">
        <v>76080</v>
      </c>
      <c r="F4" s="33">
        <v>0.24912162361285295</v>
      </c>
    </row>
    <row r="5" spans="1:6" x14ac:dyDescent="0.6">
      <c r="B5" t="s">
        <v>251</v>
      </c>
      <c r="C5" s="34">
        <v>4000</v>
      </c>
      <c r="D5" s="34">
        <v>16000</v>
      </c>
      <c r="E5" s="34">
        <v>76080</v>
      </c>
      <c r="F5" s="33">
        <v>0.24912162361285295</v>
      </c>
    </row>
    <row r="6" spans="1:6" x14ac:dyDescent="0.6">
      <c r="A6" t="s">
        <v>15</v>
      </c>
      <c r="C6" s="34">
        <v>5400</v>
      </c>
      <c r="D6" s="34">
        <v>21600</v>
      </c>
      <c r="E6" s="34">
        <v>75708</v>
      </c>
      <c r="F6" s="33">
        <v>0.24790352103682795</v>
      </c>
    </row>
    <row r="7" spans="1:6" x14ac:dyDescent="0.6">
      <c r="B7" t="s">
        <v>252</v>
      </c>
      <c r="C7" s="34">
        <v>1800</v>
      </c>
      <c r="D7" s="34">
        <v>7200</v>
      </c>
      <c r="E7" s="34">
        <v>32436</v>
      </c>
      <c r="F7" s="33">
        <v>0.10621068590308226</v>
      </c>
    </row>
    <row r="8" spans="1:6" x14ac:dyDescent="0.6">
      <c r="B8" t="s">
        <v>89</v>
      </c>
      <c r="C8" s="34">
        <v>3600</v>
      </c>
      <c r="D8" s="34">
        <v>14400</v>
      </c>
      <c r="E8" s="34">
        <v>43272</v>
      </c>
      <c r="F8" s="33">
        <v>0.1416928351337457</v>
      </c>
    </row>
    <row r="9" spans="1:6" x14ac:dyDescent="0.6">
      <c r="A9" t="s">
        <v>86</v>
      </c>
      <c r="C9" s="34">
        <v>5600</v>
      </c>
      <c r="D9" s="34">
        <v>22400</v>
      </c>
      <c r="E9" s="34">
        <v>88480</v>
      </c>
      <c r="F9" s="33">
        <v>0.289725042813686</v>
      </c>
    </row>
    <row r="10" spans="1:6" x14ac:dyDescent="0.6">
      <c r="B10" t="s">
        <v>251</v>
      </c>
      <c r="C10" s="34">
        <v>2800</v>
      </c>
      <c r="D10" s="34">
        <v>11200</v>
      </c>
      <c r="E10" s="34">
        <v>18340</v>
      </c>
      <c r="F10" s="33">
        <v>6.0053766785748197E-2</v>
      </c>
    </row>
    <row r="11" spans="1:6" x14ac:dyDescent="0.6">
      <c r="B11" t="s">
        <v>252</v>
      </c>
      <c r="C11" s="34">
        <v>2800</v>
      </c>
      <c r="D11" s="34">
        <v>11200</v>
      </c>
      <c r="E11" s="34">
        <v>70140</v>
      </c>
      <c r="F11" s="33">
        <v>0.22967127602793777</v>
      </c>
    </row>
    <row r="12" spans="1:6" x14ac:dyDescent="0.6">
      <c r="A12" t="s">
        <v>9</v>
      </c>
      <c r="C12" s="34">
        <v>3000</v>
      </c>
      <c r="D12" s="34">
        <v>10000</v>
      </c>
      <c r="E12" s="34"/>
      <c r="F12" s="33">
        <v>0</v>
      </c>
    </row>
    <row r="13" spans="1:6" x14ac:dyDescent="0.6">
      <c r="B13" t="s">
        <v>251</v>
      </c>
      <c r="C13" s="34">
        <v>1500</v>
      </c>
      <c r="D13" s="34">
        <v>5000</v>
      </c>
      <c r="E13" s="34"/>
      <c r="F13" s="33">
        <v>0</v>
      </c>
    </row>
    <row r="14" spans="1:6" x14ac:dyDescent="0.6">
      <c r="B14" t="s">
        <v>89</v>
      </c>
      <c r="C14" s="34">
        <v>1500</v>
      </c>
      <c r="D14" s="34">
        <v>5000</v>
      </c>
      <c r="E14" s="34"/>
      <c r="F14" s="33">
        <v>0</v>
      </c>
    </row>
    <row r="15" spans="1:6" x14ac:dyDescent="0.6">
      <c r="A15" t="s">
        <v>87</v>
      </c>
      <c r="C15" s="34">
        <v>2500</v>
      </c>
      <c r="D15" s="34">
        <v>10000</v>
      </c>
      <c r="E15" s="34">
        <v>65125</v>
      </c>
      <c r="F15" s="33">
        <v>0.21324981253663314</v>
      </c>
    </row>
    <row r="16" spans="1:6" x14ac:dyDescent="0.6">
      <c r="B16" t="s">
        <v>251</v>
      </c>
      <c r="C16" s="34">
        <v>2500</v>
      </c>
      <c r="D16" s="34">
        <v>10000</v>
      </c>
      <c r="E16" s="34">
        <v>65125</v>
      </c>
      <c r="F16" s="33">
        <v>0.21324981253663314</v>
      </c>
    </row>
    <row r="17" spans="1:6" x14ac:dyDescent="0.6">
      <c r="A17" t="s">
        <v>247</v>
      </c>
      <c r="C17" s="34">
        <v>20500</v>
      </c>
      <c r="D17" s="34">
        <v>80000</v>
      </c>
      <c r="E17" s="34">
        <v>305393</v>
      </c>
      <c r="F17" s="3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K14" sqref="K14"/>
    </sheetView>
  </sheetViews>
  <sheetFormatPr defaultRowHeight="16.899999999999999" outlineLevelRow="3" x14ac:dyDescent="0.6"/>
  <cols>
    <col min="3" max="3" width="13" bestFit="1" customWidth="1"/>
    <col min="4" max="4" width="9.875" bestFit="1" customWidth="1"/>
    <col min="5" max="9" width="7.25" customWidth="1"/>
  </cols>
  <sheetData>
    <row r="2" spans="1:9" x14ac:dyDescent="0.6">
      <c r="A2" t="s">
        <v>97</v>
      </c>
    </row>
    <row r="3" spans="1:9" x14ac:dyDescent="0.6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6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6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6">
      <c r="C6">
        <f>SUBTOTAL(3,C4:C5)</f>
        <v>2</v>
      </c>
      <c r="D6" s="35" t="s">
        <v>291</v>
      </c>
      <c r="E6" s="25"/>
      <c r="F6" s="25"/>
      <c r="G6" s="25"/>
      <c r="H6" s="25"/>
      <c r="I6" s="25"/>
    </row>
    <row r="7" spans="1:9" outlineLevel="3" x14ac:dyDescent="0.6">
      <c r="A7" t="s">
        <v>282</v>
      </c>
      <c r="B7" t="s">
        <v>283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6">
      <c r="C8">
        <f>SUBTOTAL(3,C7:C7)</f>
        <v>1</v>
      </c>
      <c r="D8" s="35" t="s">
        <v>292</v>
      </c>
      <c r="E8" s="25"/>
      <c r="F8" s="25"/>
      <c r="G8" s="25"/>
      <c r="H8" s="25"/>
      <c r="I8" s="25"/>
    </row>
    <row r="9" spans="1:9" outlineLevel="1" x14ac:dyDescent="0.6">
      <c r="C9" s="35" t="s">
        <v>287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6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6">
      <c r="A11" t="s">
        <v>284</v>
      </c>
      <c r="B11" t="s">
        <v>285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6">
      <c r="C12">
        <f>SUBTOTAL(3,C10:C11)</f>
        <v>2</v>
      </c>
      <c r="D12" s="35" t="s">
        <v>291</v>
      </c>
      <c r="E12" s="25"/>
      <c r="F12" s="25"/>
      <c r="G12" s="25"/>
      <c r="H12" s="25"/>
      <c r="I12" s="25"/>
    </row>
    <row r="13" spans="1:9" outlineLevel="3" x14ac:dyDescent="0.6">
      <c r="A13" t="s">
        <v>286</v>
      </c>
      <c r="B13" t="s">
        <v>281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6">
      <c r="C14">
        <f>SUBTOTAL(3,C13:C13)</f>
        <v>1</v>
      </c>
      <c r="D14" s="35" t="s">
        <v>292</v>
      </c>
      <c r="E14" s="25"/>
      <c r="F14" s="25"/>
      <c r="G14" s="25"/>
      <c r="H14" s="25"/>
      <c r="I14" s="25"/>
    </row>
    <row r="15" spans="1:9" outlineLevel="1" x14ac:dyDescent="0.6">
      <c r="C15" s="35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6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6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6">
      <c r="C18">
        <f>SUBTOTAL(3,C16:C17)</f>
        <v>2</v>
      </c>
      <c r="D18" s="35" t="s">
        <v>291</v>
      </c>
      <c r="E18" s="25"/>
      <c r="F18" s="25"/>
      <c r="G18" s="25"/>
      <c r="H18" s="25"/>
      <c r="I18" s="25"/>
    </row>
    <row r="19" spans="1:9" outlineLevel="3" x14ac:dyDescent="0.6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6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6">
      <c r="C21">
        <f>SUBTOTAL(3,C19:C20)</f>
        <v>2</v>
      </c>
      <c r="D21" s="35" t="s">
        <v>292</v>
      </c>
      <c r="E21" s="25"/>
      <c r="F21" s="25"/>
      <c r="G21" s="25"/>
      <c r="H21" s="25"/>
      <c r="I21" s="25"/>
    </row>
    <row r="22" spans="1:9" outlineLevel="1" x14ac:dyDescent="0.6">
      <c r="C22" s="35" t="s">
        <v>289</v>
      </c>
      <c r="E22" s="25"/>
      <c r="F22" s="25"/>
      <c r="G22" s="25"/>
      <c r="H22" s="25"/>
      <c r="I22" s="25">
        <f>SUBTOTAL(1,I16:I20)</f>
        <v>88.25</v>
      </c>
    </row>
    <row r="23" spans="1:9" x14ac:dyDescent="0.6">
      <c r="C23" s="35">
        <f>SUBTOTAL(3,C4:C20)</f>
        <v>12</v>
      </c>
      <c r="D23" s="35" t="s">
        <v>293</v>
      </c>
      <c r="E23" s="25"/>
      <c r="F23" s="25"/>
      <c r="G23" s="25"/>
      <c r="H23" s="25"/>
      <c r="I23" s="25"/>
    </row>
    <row r="24" spans="1:9" x14ac:dyDescent="0.6">
      <c r="C24" s="35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dataConsolidate topLabels="1"/>
  <phoneticPr fontId="1" type="noConversion"/>
  <dataValidations count="1">
    <dataValidation type="custom" imeMode="halfAlpha" allowBlank="1" showInputMessage="1" promptTitle="입력방법" prompt="반드시 4글자로 입력하시오." sqref="A4 A5 A7 A10 A11 A13 A16 A17 A19 A20" xr:uid="{B4C7BA83-F17E-4694-A1DC-A0792645E060}">
      <formula1>LEN(A1048564)=4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L15" sqref="L15"/>
    </sheetView>
  </sheetViews>
  <sheetFormatPr defaultRowHeight="16.899999999999999" x14ac:dyDescent="0.6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4.75" x14ac:dyDescent="0.6">
      <c r="A1" s="43" t="s">
        <v>98</v>
      </c>
      <c r="B1" s="43"/>
      <c r="C1" s="43"/>
      <c r="D1" s="43"/>
      <c r="E1" s="43"/>
      <c r="F1" s="43"/>
    </row>
    <row r="2" spans="1:6" ht="17.25" thickBot="1" x14ac:dyDescent="0.65">
      <c r="F2" s="10" t="s">
        <v>99</v>
      </c>
    </row>
    <row r="3" spans="1:6" ht="17.25" thickBot="1" x14ac:dyDescent="0.6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6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65">
      <c r="A10" s="44" t="s">
        <v>110</v>
      </c>
      <c r="B10" s="45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C4" sqref="C4:C9"/>
    </sheetView>
  </sheetViews>
  <sheetFormatPr defaultRowHeight="16.899999999999999" x14ac:dyDescent="0.6"/>
  <cols>
    <col min="1" max="1" width="11.75" bestFit="1" customWidth="1"/>
    <col min="6" max="6" width="16.875" bestFit="1" customWidth="1"/>
  </cols>
  <sheetData>
    <row r="1" spans="1:6" ht="24.75" x14ac:dyDescent="0.6">
      <c r="A1" s="43" t="s">
        <v>98</v>
      </c>
      <c r="B1" s="43"/>
      <c r="C1" s="43"/>
      <c r="D1" s="43"/>
      <c r="E1" s="43"/>
      <c r="F1" s="43"/>
    </row>
    <row r="2" spans="1:6" ht="17.25" thickBot="1" x14ac:dyDescent="0.65">
      <c r="F2" s="10" t="s">
        <v>99</v>
      </c>
    </row>
    <row r="3" spans="1:6" ht="17.25" thickBot="1" x14ac:dyDescent="0.6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36">
        <f t="shared" ref="F4:F9" si="0">C4/E4</f>
        <v>1.1111111111111112</v>
      </c>
    </row>
    <row r="5" spans="1:6" x14ac:dyDescent="0.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37">
        <f t="shared" si="0"/>
        <v>1.0204081632653061</v>
      </c>
    </row>
    <row r="6" spans="1:6" x14ac:dyDescent="0.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37">
        <f t="shared" si="0"/>
        <v>0.3</v>
      </c>
    </row>
    <row r="7" spans="1:6" x14ac:dyDescent="0.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37">
        <f t="shared" si="0"/>
        <v>1</v>
      </c>
    </row>
    <row r="8" spans="1:6" x14ac:dyDescent="0.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37">
        <f t="shared" si="0"/>
        <v>0.61599999999999999</v>
      </c>
    </row>
    <row r="9" spans="1:6" ht="17.25" thickBot="1" x14ac:dyDescent="0.6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38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6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5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4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3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4763</xdr:colOff>
                    <xdr:row>9</xdr:row>
                    <xdr:rowOff>204788</xdr:rowOff>
                  </from>
                  <to>
                    <xdr:col>2</xdr:col>
                    <xdr:colOff>681038</xdr:colOff>
                    <xdr:row>12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4763</xdr:colOff>
                    <xdr:row>9</xdr:row>
                    <xdr:rowOff>209550</xdr:rowOff>
                  </from>
                  <to>
                    <xdr:col>4</xdr:col>
                    <xdr:colOff>681038</xdr:colOff>
                    <xdr:row>11</xdr:row>
                    <xdr:rowOff>204788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H20" sqref="H20"/>
    </sheetView>
  </sheetViews>
  <sheetFormatPr defaultRowHeight="16.899999999999999" x14ac:dyDescent="0.6"/>
  <cols>
    <col min="2" max="2" width="13.375" customWidth="1"/>
    <col min="3" max="4" width="12.125" customWidth="1"/>
    <col min="8" max="8" width="11" bestFit="1" customWidth="1"/>
  </cols>
  <sheetData>
    <row r="1" spans="1:9" x14ac:dyDescent="0.6">
      <c r="A1" t="s">
        <v>111</v>
      </c>
    </row>
    <row r="3" spans="1:9" x14ac:dyDescent="0.6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6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6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6">
      <c r="H6" t="s">
        <v>119</v>
      </c>
      <c r="I6">
        <v>220000</v>
      </c>
    </row>
    <row r="7" spans="1:9" x14ac:dyDescent="0.6">
      <c r="H7" t="s">
        <v>116</v>
      </c>
      <c r="I7">
        <v>170000</v>
      </c>
    </row>
    <row r="8" spans="1:9" x14ac:dyDescent="0.6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133350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윤채원</cp:lastModifiedBy>
  <cp:lastPrinted>2025-11-23T13:41:34Z</cp:lastPrinted>
  <dcterms:created xsi:type="dcterms:W3CDTF">2023-05-11T11:47:16Z</dcterms:created>
  <dcterms:modified xsi:type="dcterms:W3CDTF">2025-11-24T11:27:15Z</dcterms:modified>
</cp:coreProperties>
</file>