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컴활 1급 실기\01 엑셀\03 기본모의고사\"/>
    </mc:Choice>
  </mc:AlternateContent>
  <xr:revisionPtr revIDLastSave="0" documentId="13_ncr:1_{1739263D-8B10-4F23-A8E0-20EBF25DAD65}" xr6:coauthVersionLast="47" xr6:coauthVersionMax="47" xr10:uidLastSave="{00000000-0000-0000-0000-000000000000}"/>
  <bookViews>
    <workbookView xWindow="-108" yWindow="-108" windowWidth="23256" windowHeight="12456" tabRatio="765" activeTab="2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eta.MAX" hidden="1" xlm="1">#NAME?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" l="1"/>
  <c r="K29" i="2"/>
  <c r="I29" i="2"/>
  <c r="K23" i="2" a="1"/>
  <c r="K23" i="2" s="1"/>
  <c r="L23" i="2" a="1"/>
  <c r="L23" i="2" s="1"/>
  <c r="K24" i="2" a="1"/>
  <c r="K24" i="2" s="1"/>
  <c r="L24" i="2" a="1"/>
  <c r="L24" i="2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6" i="10"/>
  <c r="C23" i="10" s="1"/>
  <c r="I22" i="10"/>
  <c r="I15" i="10"/>
  <c r="I9" i="10"/>
  <c r="I24" i="10" s="1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3" i="2" a="1"/>
  <c r="G27" i="2" a="1"/>
  <c r="G35" i="2" a="1"/>
  <c r="G24" i="2" a="1"/>
  <c r="G28" i="2" a="1"/>
  <c r="G32" i="2" a="1"/>
  <c r="G36" i="2" a="1"/>
  <c r="G25" i="2" a="1"/>
  <c r="G33" i="2" a="1"/>
  <c r="G29" i="2" a="1"/>
  <c r="G26" i="2" a="1"/>
  <c r="G30" i="2" a="1"/>
  <c r="G34" i="2" a="1"/>
  <c r="G31" i="2" a="1"/>
  <c r="G22" i="2" a="1"/>
  <c r="G31" i="2" l="1"/>
  <c r="G34" i="2"/>
  <c r="G30" i="2"/>
  <c r="G26" i="2"/>
  <c r="G29" i="2"/>
  <c r="G33" i="2"/>
  <c r="G25" i="2"/>
  <c r="G36" i="2"/>
  <c r="G32" i="2"/>
  <c r="G28" i="2"/>
  <c r="G24" i="2"/>
  <c r="G35" i="2"/>
  <c r="G27" i="2"/>
  <c r="G23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AABF14-D9A3-4F44-8E65-FFEE780AF246}" name="MS Access Database_Query" type="1" refreshedVersion="8" background="1">
    <dbPr connection="DSN=MS Access Database;DBQ=C:\컴활 1급 실기\01 엑셀\03 기본모의고사\퇴직금현황.accdb;DefaultDir=C:\컴활 1급 실기\01 엑셀\03 기본모의고사;DriverId=25;FIL=MS Access;MaxBufferSize=2048;PageTimeout=5;" command="SELECT 퇴직금.성명, 퇴직금.부서명, 퇴직금.직책, 퇴직금.기본급, 퇴직금.상여금, 퇴직금.퇴직금_x000d__x000a_FROM `C:\컴활 1급 실기\01 엑셀\03 기본모의고사\퇴직금현황.accdb`.퇴직금 퇴직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<sst xmlns="http://schemas.openxmlformats.org/spreadsheetml/2006/main" count="1027" uniqueCount="294">
  <si>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</si>
  <si>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</si>
  <si>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</si>
  <si>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</si>
  <si>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</si>
  <si>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</si>
  <si>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</si>
  <si>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</si>
  <si>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</si>
  <si>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</si>
  <si>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</si>
  <si>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</si>
  <si>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</si>
  <si>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</si>
  <si>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</si>
  <si>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</si>
  <si>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</si>
  <si>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</si>
  <si>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</si>
  <si>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</si>
  <si>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</si>
  <si>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</si>
  <si>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</si>
  <si>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</si>
  <si>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</si>
  <si>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</si>
  <si>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</si>
  <si>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</si>
  <si>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</si>
  <si>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</si>
  <si>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</si>
  <si>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</si>
  <si>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</si>
  <si>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</si>
  <si>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</si>
  <si>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</si>
  <si>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</si>
  <si>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</si>
  <si>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</si>
  <si>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</si>
  <si>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</si>
  <si>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</si>
  <si>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</si>
  <si>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</si>
  <si>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</si>
  <si>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</si>
  <si>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</si>
  <si>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</si>
  <si>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</si>
  <si>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</si>
  <si>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</si>
  <si>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</si>
  <si>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</si>
  <si>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</si>
  <si>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</si>
  <si>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</si>
  <si>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</si>
  <si>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</si>
  <si>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</si>
  <si>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</si>
  <si>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</si>
  <si>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</si>
  <si>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</si>
  <si>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</si>
  <si>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</si>
  <si>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</si>
  <si>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</si>
  <si>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</si>
  <si>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</si>
  <si>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</si>
  <si>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</si>
  <si>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</si>
  <si>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</si>
  <si>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</si>
  <si>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</si>
  <si>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</si>
  <si>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</si>
  <si>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</si>
  <si>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</si>
  <si>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</si>
  <si>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</si>
  <si>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</si>
  <si>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</si>
  <si>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</si>
  <si>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</si>
  <si>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</si>
  <si>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</si>
  <si>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</si>
  <si>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</si>
  <si>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</si>
  <si>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</si>
  <si>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</si>
  <si>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</si>
  <si>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</si>
  <si>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</si>
  <si>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</si>
  <si>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</si>
  <si>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</si>
  <si>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</si>
  <si>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</si>
  <si>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</si>
  <si>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</si>
  <si>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</si>
  <si>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</si>
  <si>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</si>
  <si>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</si>
  <si>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</si>
  <si>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</si>
  <si>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</si>
  <si>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</si>
  <si>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</si>
  <si>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</si>
  <si>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</si>
  <si>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</si>
  <si>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</si>
  <si>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</si>
  <si>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</si>
  <si>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</si>
  <si>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</si>
  <si>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</si>
  <si>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</si>
  <si>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</si>
  <si>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</si>
  <si>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</si>
  <si>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</si>
  <si>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</si>
  <si>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</si>
  <si>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</si>
  <si>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</si>
  <si>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</si>
  <si>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</si>
  <si>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</si>
  <si>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</si>
  <si>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</si>
  <si>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</si>
  <si>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</si>
  <si>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</si>
  <si>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</si>
  <si>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</si>
  <si>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</si>
  <si>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</si>
  <si>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</si>
  <si>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</si>
  <si>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</si>
  <si>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</si>
  <si>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</si>
  <si>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</si>
  <si>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</si>
  <si>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</si>
  <si>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</si>
  <si>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</si>
  <si>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</si>
  <si>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</si>
  <si>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</si>
  <si>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</si>
  <si>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</si>
  <si>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</si>
  <si>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</si>
  <si>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</si>
  <si>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</si>
  <si>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</si>
  <si>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</si>
  <si>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</si>
  <si>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</si>
  <si>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</si>
  <si>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</si>
  <si>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</si>
  <si>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</si>
  <si>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</si>
  <si>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</si>
  <si>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</si>
  <si>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</si>
  <si>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</si>
  <si>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</si>
  <si>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</si>
  <si>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</si>
  <si>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</si>
  <si>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</si>
  <si>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</si>
  <si>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</si>
  <si>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</si>
  <si>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</si>
  <si>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</si>
  <si>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</si>
  <si>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</si>
  <si>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</si>
  <si>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</si>
  <si>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</si>
  <si>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</si>
  <si>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</si>
  <si>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</si>
  <si>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</si>
  <si>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</si>
  <si>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</si>
  <si>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</si>
  <si>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</si>
  <si>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</si>
  <si>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</si>
  <si>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</si>
  <si>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</si>
  <si>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</si>
  <si>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</si>
  <si>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</si>
  <si>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</si>
  <si>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</si>
  <si>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</si>
  <si>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</si>
  <si>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</si>
  <si>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</si>
  <si>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</si>
  <si>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</si>
  <si>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</si>
  <si>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</si>
  <si>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</si>
  <si>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</si>
  <si>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</si>
  <si>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</si>
  <si>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</si>
  <si>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</si>
  <si>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</si>
  <si>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</si>
  <si>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</si>
  <si>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</si>
  <si>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</si>
  <si>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</si>
  <si>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</si>
  <si>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</si>
  <si>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</si>
  <si>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</si>
  <si>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</si>
  <si>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</si>
  <si>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</si>
  <si>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</si>
  <si>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</si>
  <si>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</si>
  <si>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</si>
  <si>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</si>
  <si>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</si>
  <si>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</si>
  <si>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</si>
  <si>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</si>
  <si>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</si>
  <si>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</si>
  <si>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</si>
  <si>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</si>
  <si>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</si>
  <si>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</si>
  <si>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</si>
  <si>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</si>
  <si>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</si>
  <si>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</si>
  <si>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</si>
  <si>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</si>
  <si>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</si>
  <si>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</si>
  <si>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</si>
  <si>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</si>
  <si>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</si>
  <si>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</si>
  <si>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</si>
  <si>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</si>
  <si>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</si>
  <si>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</si>
  <si>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</si>
  <si>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</si>
  <si>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</si>
  <si>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</si>
  <si>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</si>
  <si>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</si>
  <si>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</si>
  <si>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</si>
  <si>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</si>
  <si>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</si>
  <si>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</si>
  <si>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</si>
  <si>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</si>
  <si>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</si>
  <si>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</si>
  <si>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</si>
  <si>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</si>
  <si>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</si>
  <si>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</si>
  <si>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</si>
  <si>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</si>
  <si>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</si>
  <si>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</si>
  <si>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</si>
  <si>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정보처리과 평균</t>
  </si>
  <si>
    <t>웹디자인과 평균</t>
  </si>
  <si>
    <t>사무자동화과 평균</t>
  </si>
  <si>
    <t>전체 평균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</si>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</sst>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[Red][&gt;1]&quot;[초과달성]&quot;* 0.0%;[Blue][=1]&quot;[목표달성]&quot;* 0.0%;&quot;[목표미달]&quot;* 0.0%"/>
    <numFmt numFmtId="178" formatCode="_-* #,##0.0_-;\-* #,##0.0_-;_-* &quot;-&quot;?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1" fillId="0" borderId="0" xfId="0" applyFont="1">
      <alignment vertical="center"/>
    </xf>
    <xf numFmtId="177" fontId="0" fillId="0" borderId="4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0" xfId="2" applyNumberFormat="1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0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3F73-4F1D-B639-E82CF27C8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5312687"/>
        <c:axId val="705314607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705314607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5312687"/>
        <c:crosses val="max"/>
        <c:crossBetween val="between"/>
      </c:valAx>
      <c:catAx>
        <c:axId val="7053126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531460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</xdr:colOff>
          <xdr:row>10</xdr:row>
          <xdr:rowOff>0</xdr:rowOff>
        </xdr:from>
        <xdr:to>
          <xdr:col>3</xdr:col>
          <xdr:colOff>7620</xdr:colOff>
          <xdr:row>11</xdr:row>
          <xdr:rowOff>205740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662940</xdr:colOff>
          <xdr:row>10</xdr:row>
          <xdr:rowOff>0</xdr:rowOff>
        </xdr:from>
        <xdr:to>
          <xdr:col>4</xdr:col>
          <xdr:colOff>662940</xdr:colOff>
          <xdr:row>11</xdr:row>
          <xdr:rowOff>198120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144780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림" refreshedDate="45790.845636226855" backgroundQuery="1" createdVersion="8" refreshedVersion="8" minRefreshableVersion="3" recordCount="10" xr:uid="{F430CE09-02BF-4965-BF51-2CA142C41ED2}">
  <cacheSource type="external" connectionId="1"/>
  <cacheFields count="6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EF24D6-35C0-4129-96A8-584FA120941B}" name="피벗 테이블1" cacheId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6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2"/>
        <item x="1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 v="1"/>
    </i>
    <i r="1">
      <x v="2"/>
    </i>
    <i>
      <x v="3"/>
    </i>
    <i r="1">
      <x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6"/>
    <dataField name="합계 : 상여금" fld="4" baseField="2" baseItem="0" numFmtId="176"/>
    <dataField name="합계 : 퇴직금" fld="5" baseField="2" baseItem="0" numFmtId="176"/>
    <dataField name="합계 : 비율" fld="5" showDataAs="percentOfCol" baseField="2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L27"/>
  <sheetViews>
    <sheetView workbookViewId="0">
      <selection activeCell="J6" sqref="J6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  <col min="12" max="12" width="10.8984375" bestFit="1" customWidth="1"/>
  </cols>
  <sheetData>
    <row r="2" spans="1:12" ht="30" x14ac:dyDescent="0.4">
      <c r="B2" s="31" t="s">
        <v>0</v>
      </c>
      <c r="C2" s="31"/>
      <c r="D2" s="31"/>
      <c r="E2" s="31"/>
      <c r="F2" s="31"/>
      <c r="G2" s="31"/>
      <c r="H2" s="31"/>
      <c r="I2" s="31"/>
    </row>
    <row r="4" spans="1:12" x14ac:dyDescent="0.4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12" x14ac:dyDescent="0.4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12" x14ac:dyDescent="0.4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  <c r="L6" s="39"/>
    </row>
    <row r="7" spans="1:12" x14ac:dyDescent="0.4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12" x14ac:dyDescent="0.4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12" x14ac:dyDescent="0.4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12" x14ac:dyDescent="0.4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12" x14ac:dyDescent="0.4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12" x14ac:dyDescent="0.4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12" x14ac:dyDescent="0.4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12" x14ac:dyDescent="0.4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12" x14ac:dyDescent="0.4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12" x14ac:dyDescent="0.4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38" t="s">
        <v>244</v>
      </c>
    </row>
    <row r="21" spans="1:9" x14ac:dyDescent="0.4">
      <c r="A21" t="b">
        <f>AND(MID(A5,5,1)="1",OR(MONTH(C5)=4,MONTH(C5)=5))</f>
        <v>1</v>
      </c>
    </row>
    <row r="23" spans="1:9" x14ac:dyDescent="0.4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4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workbookViewId="0">
      <selection activeCell="K7" sqref="K7"/>
    </sheetView>
  </sheetViews>
  <sheetFormatPr defaultRowHeight="17.399999999999999" x14ac:dyDescent="0.4"/>
  <cols>
    <col min="3" max="3" width="5.19921875" bestFit="1" customWidth="1"/>
    <col min="4" max="4" width="34" bestFit="1" customWidth="1"/>
    <col min="6" max="6" width="21.3984375" bestFit="1" customWidth="1"/>
  </cols>
  <sheetData>
    <row r="2" spans="1:10" ht="40.200000000000003" x14ac:dyDescent="0.4">
      <c r="A2" s="26" t="s">
        <v>124</v>
      </c>
    </row>
    <row r="4" spans="1:10" x14ac:dyDescent="0.4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 x14ac:dyDescent="0.4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 x14ac:dyDescent="0.4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 x14ac:dyDescent="0.4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 x14ac:dyDescent="0.4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 x14ac:dyDescent="0.4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 x14ac:dyDescent="0.4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 x14ac:dyDescent="0.4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 x14ac:dyDescent="0.4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 x14ac:dyDescent="0.4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 x14ac:dyDescent="0.4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 x14ac:dyDescent="0.4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 x14ac:dyDescent="0.4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 x14ac:dyDescent="0.4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 x14ac:dyDescent="0.4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 x14ac:dyDescent="0.4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 x14ac:dyDescent="0.4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 x14ac:dyDescent="0.4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 x14ac:dyDescent="0.4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 x14ac:dyDescent="0.4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 x14ac:dyDescent="0.4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 x14ac:dyDescent="0.4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 x14ac:dyDescent="0.4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 x14ac:dyDescent="0.4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 x14ac:dyDescent="0.4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 x14ac:dyDescent="0.4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 x14ac:dyDescent="0.4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 x14ac:dyDescent="0.4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 x14ac:dyDescent="0.4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 x14ac:dyDescent="0.4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 x14ac:dyDescent="0.4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 x14ac:dyDescent="0.4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 x14ac:dyDescent="0.4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 x14ac:dyDescent="0.4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 x14ac:dyDescent="0.4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 x14ac:dyDescent="0.4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 x14ac:dyDescent="0.4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 x14ac:dyDescent="0.4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 x14ac:dyDescent="0.4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 x14ac:dyDescent="0.4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 x14ac:dyDescent="0.4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 x14ac:dyDescent="0.4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 x14ac:dyDescent="0.4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 x14ac:dyDescent="0.4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 x14ac:dyDescent="0.4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 x14ac:dyDescent="0.4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 x14ac:dyDescent="0.4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 x14ac:dyDescent="0.4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 x14ac:dyDescent="0.4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 x14ac:dyDescent="0.4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 x14ac:dyDescent="0.4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 x14ac:dyDescent="0.4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 x14ac:dyDescent="0.4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 x14ac:dyDescent="0.4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 x14ac:dyDescent="0.4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 x14ac:dyDescent="0.4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 x14ac:dyDescent="0.4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 x14ac:dyDescent="0.4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 x14ac:dyDescent="0.4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 x14ac:dyDescent="0.4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 x14ac:dyDescent="0.4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 x14ac:dyDescent="0.4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 x14ac:dyDescent="0.4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 x14ac:dyDescent="0.4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 x14ac:dyDescent="0.4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 x14ac:dyDescent="0.4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 x14ac:dyDescent="0.4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 x14ac:dyDescent="0.4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 x14ac:dyDescent="0.4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 x14ac:dyDescent="0.4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 x14ac:dyDescent="0.4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 x14ac:dyDescent="0.4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 x14ac:dyDescent="0.4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 x14ac:dyDescent="0.4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 x14ac:dyDescent="0.4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 x14ac:dyDescent="0.4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 x14ac:dyDescent="0.4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 x14ac:dyDescent="0.4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 x14ac:dyDescent="0.4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 x14ac:dyDescent="0.4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 x14ac:dyDescent="0.4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 x14ac:dyDescent="0.4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 x14ac:dyDescent="0.4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 x14ac:dyDescent="0.4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 x14ac:dyDescent="0.4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 x14ac:dyDescent="0.4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 x14ac:dyDescent="0.4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 x14ac:dyDescent="0.4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 x14ac:dyDescent="0.4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 x14ac:dyDescent="0.4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 x14ac:dyDescent="0.4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 x14ac:dyDescent="0.4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 x14ac:dyDescent="0.4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 x14ac:dyDescent="0.4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 x14ac:dyDescent="0.4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 x14ac:dyDescent="0.4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 x14ac:dyDescent="0.4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 x14ac:dyDescent="0.4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 x14ac:dyDescent="0.4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 x14ac:dyDescent="0.4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 x14ac:dyDescent="0.4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0.98425196850393704" right="0.98425196850393704" top="0.98425196850393704" bottom="0.98425196850393704" header="0.51181102362204722" footer="0.51181102362204722"/>
  <pageSetup paperSize="9" scale="71" firstPageNumber="2" fitToHeight="3" orientation="landscape" draft="1" r:id="rId1"/>
  <headerFooter differentFirst="1" scaleWithDoc="0" alignWithMargins="0">
    <oddFooter>&amp;C&amp;P쪽</oddFooter>
    <firstHeader>&amp;C&amp;"HY견고딕,보통"&amp;14상반기 강좌 내역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abSelected="1" topLeftCell="A19" workbookViewId="0">
      <selection activeCell="J34" sqref="J34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9" max="9" width="10.69921875" bestFit="1" customWidth="1"/>
    <col min="10" max="10" width="10.8984375" bestFit="1" customWidth="1"/>
    <col min="11" max="12" width="12.59765625" customWidth="1"/>
    <col min="13" max="13" width="9" customWidth="1"/>
  </cols>
  <sheetData>
    <row r="1" spans="1:10" x14ac:dyDescent="0.4">
      <c r="A1" t="s">
        <v>58</v>
      </c>
    </row>
    <row r="2" spans="1:10" x14ac:dyDescent="0.4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4">
      <c r="A3" s="6" t="s">
        <v>64</v>
      </c>
      <c r="B3" s="6">
        <v>15</v>
      </c>
      <c r="C3" s="7">
        <v>1575</v>
      </c>
      <c r="D3" s="7">
        <v>23625</v>
      </c>
      <c r="E3" s="1" t="str">
        <f>IF(AND(B3&gt;=15,C3&gt;=2000,D3&gt;=30000),REPT("★",B3/10)," ")</f>
        <v xml:space="preserve"> </v>
      </c>
    </row>
    <row r="4" spans="1:10" x14ac:dyDescent="0.4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IF(AND(B4&gt;=15,C4&gt;=2000,D4&gt;=30000),REPT("★",B4/10)," ")</f>
        <v>★★</v>
      </c>
    </row>
    <row r="5" spans="1:10" x14ac:dyDescent="0.4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 xml:space="preserve"> </v>
      </c>
    </row>
    <row r="6" spans="1:10" x14ac:dyDescent="0.4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 x14ac:dyDescent="0.4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 xml:space="preserve"> </v>
      </c>
    </row>
    <row r="8" spans="1:10" x14ac:dyDescent="0.4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 x14ac:dyDescent="0.4">
      <c r="A10" t="s">
        <v>67</v>
      </c>
    </row>
    <row r="11" spans="1:10" x14ac:dyDescent="0.4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4">
      <c r="A12" s="1" t="s">
        <v>72</v>
      </c>
      <c r="B12" s="6">
        <v>670</v>
      </c>
      <c r="C12" s="6">
        <v>220</v>
      </c>
      <c r="D12" s="1">
        <f>MIN(VLOOKUP(B12,$F$13:$G$18,2,TRUE),VLOOKUP(C12,$I$13:$J$18,2,TRUE))</f>
        <v>5</v>
      </c>
      <c r="F12" t="s">
        <v>73</v>
      </c>
      <c r="I12" t="s">
        <v>74</v>
      </c>
    </row>
    <row r="13" spans="1:10" x14ac:dyDescent="0.4">
      <c r="A13" s="1" t="s">
        <v>75</v>
      </c>
      <c r="B13" s="6">
        <v>720</v>
      </c>
      <c r="C13" s="6">
        <v>150</v>
      </c>
      <c r="D13" s="1">
        <f t="shared" ref="D13:D18" si="1">MIN(VLOOKUP(B13,$F$13:$G$18,2,TRUE),VLOOKUP(C13,$I$13:$J$18,2,TRUE))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4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4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4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4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4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4">
      <c r="A20" t="s">
        <v>82</v>
      </c>
      <c r="I20" t="s">
        <v>83</v>
      </c>
    </row>
    <row r="21" spans="1:13" x14ac:dyDescent="0.4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32" t="s">
        <v>84</v>
      </c>
      <c r="J21" s="1" t="s">
        <v>45</v>
      </c>
      <c r="K21" s="1"/>
      <c r="L21" s="1"/>
    </row>
    <row r="22" spans="1:13" x14ac:dyDescent="0.4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cm="1">
        <f t="array" ref="G22">fn비고(D22)</f>
        <v>0</v>
      </c>
      <c r="I22" s="33"/>
      <c r="J22" s="5" t="s">
        <v>86</v>
      </c>
      <c r="K22" s="5" t="s">
        <v>87</v>
      </c>
      <c r="L22" s="5" t="s">
        <v>15</v>
      </c>
    </row>
    <row r="23" spans="1:13" x14ac:dyDescent="0.4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cm="1">
        <f t="array" ref="G23">fn비고(D23)</f>
        <v>0</v>
      </c>
      <c r="I23" s="1" t="s">
        <v>85</v>
      </c>
      <c r="J23" s="7">
        <f t="array" ref="J23">SUM(($B$22:$B$36=$I23)*($C$22:$C$36=J$22)*($F$22:$F$36&gt;=AVERAGE($F$22:$F$36))*($E$22:$E$36))</f>
        <v>2350000</v>
      </c>
      <c r="K23" s="7">
        <f t="array" ref="K23">SUM(($B$22:$B$36=$I23)*($C$22:$C$36=K$22)*($F$22:$F$36&gt;=AVERAGE($F$22:$F$36))*($E$22:$E$36))</f>
        <v>940000</v>
      </c>
      <c r="L23" s="7">
        <f t="array" ref="L23">SUM(($B$22:$B$36=$I23)*($C$22:$C$36=L$22)*($F$22:$F$36&gt;=AVERAGE($F$22:$F$36))*($E$22:$E$36))</f>
        <v>0</v>
      </c>
    </row>
    <row r="24" spans="1:13" x14ac:dyDescent="0.4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cm="1">
        <f t="array" ref="G24">fn비고(D24)</f>
        <v>0</v>
      </c>
      <c r="I24" s="1" t="s">
        <v>88</v>
      </c>
      <c r="J24" s="7">
        <f t="array" ref="J24">SUM(($B$22:$B$36=$I24)*($C$22:$C$36=J$22)*($F$22:$F$36&gt;=AVERAGE($F$22:$F$36))*($E$22:$E$36))</f>
        <v>1000000</v>
      </c>
      <c r="K24" s="7">
        <f t="array" ref="K24">SUM(($B$22:$B$36=$I24)*($C$22:$C$36=K$22)*($F$22:$F$36&gt;=AVERAGE($F$22:$F$36))*($E$22:$E$36))</f>
        <v>1780000</v>
      </c>
      <c r="L24" s="7">
        <f t="array" ref="L24">SUM(($B$22:$B$36=$I24)*($C$22:$C$36=L$22)*($F$22:$F$36&gt;=AVERAGE($F$22:$F$36))*($E$22:$E$36))</f>
        <v>700000</v>
      </c>
    </row>
    <row r="25" spans="1:13" x14ac:dyDescent="0.4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cm="1">
        <f t="array" ref="G25">fn비고(D25)</f>
        <v>0</v>
      </c>
      <c r="I25" s="1" t="s">
        <v>89</v>
      </c>
      <c r="J25" s="7">
        <f t="array" ref="J25">SUM(($B$22:$B$36=$I25)*($C$22:$C$36=J$22)*($F$22:$F$36&gt;=AVERAGE($F$22:$F$36))*($E$22:$E$36))</f>
        <v>1100000</v>
      </c>
      <c r="K25" s="7">
        <f t="array" ref="K25">SUM(($B$22:$B$36=$I25)*($C$22:$C$36=K$22)*($F$22:$F$36&gt;=AVERAGE($F$22:$F$36))*($E$22:$E$36))</f>
        <v>0</v>
      </c>
      <c r="L25" s="7">
        <f t="array" ref="L25">SUM(($B$22:$B$36=$I25)*($C$22:$C$36=L$22)*($F$22:$F$36&gt;=AVERAGE($F$22:$F$36))*($E$22:$E$36))</f>
        <v>650000</v>
      </c>
    </row>
    <row r="26" spans="1:13" x14ac:dyDescent="0.4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cm="1">
        <f t="array" ref="G26">fn비고(D26)</f>
        <v>0</v>
      </c>
    </row>
    <row r="27" spans="1:13" x14ac:dyDescent="0.4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cm="1">
        <f t="array" ref="G27">fn비고(D27)</f>
        <v>0</v>
      </c>
    </row>
    <row r="28" spans="1:13" x14ac:dyDescent="0.4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cm="1">
        <f t="array" ref="G28">fn비고(D28)</f>
        <v>0</v>
      </c>
      <c r="I28" s="5" t="s">
        <v>244</v>
      </c>
      <c r="J28" s="9"/>
      <c r="K28" s="9" t="s">
        <v>90</v>
      </c>
      <c r="L28" s="9"/>
      <c r="M28" s="9"/>
    </row>
    <row r="29" spans="1:13" x14ac:dyDescent="0.4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cm="1">
        <f t="array" ref="G29">fn비고(D29)</f>
        <v>0</v>
      </c>
      <c r="I29" s="47" t="b">
        <f>E22*0.5&gt;=450000</f>
        <v>1</v>
      </c>
      <c r="J29" s="9"/>
      <c r="K29" s="34">
        <f>DCOUNTA(A21:G36,E21,I28:I29)</f>
        <v>9</v>
      </c>
      <c r="L29" s="34"/>
      <c r="M29" s="34"/>
    </row>
    <row r="30" spans="1:13" x14ac:dyDescent="0.4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cm="1">
        <f t="array" ref="G30">fn비고(D30)</f>
        <v>0</v>
      </c>
    </row>
    <row r="31" spans="1:13" x14ac:dyDescent="0.4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cm="1">
        <f t="array" ref="G31">fn비고(D31)</f>
        <v>0</v>
      </c>
      <c r="I31" t="s">
        <v>121</v>
      </c>
    </row>
    <row r="32" spans="1:13" x14ac:dyDescent="0.4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cm="1">
        <f t="array" ref="G32">fn비고(D32)</f>
        <v>0</v>
      </c>
      <c r="I32" s="5" t="s">
        <v>122</v>
      </c>
      <c r="J32" s="5" t="s">
        <v>123</v>
      </c>
    </row>
    <row r="33" spans="1:10" x14ac:dyDescent="0.4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cm="1">
        <f t="array" ref="G33">fn비고(D33)</f>
        <v>0</v>
      </c>
      <c r="I33" s="1" t="e">
        <f>_xlfn.XLOOKUP(MAX(E22:E36),A21:F36,A21)</f>
        <v>#VALUE!</v>
      </c>
      <c r="J33" s="1"/>
    </row>
    <row r="34" spans="1:10" x14ac:dyDescent="0.4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cm="1">
        <f t="array" ref="G34">fn비고(D34)</f>
        <v>0</v>
      </c>
    </row>
    <row r="35" spans="1:10" x14ac:dyDescent="0.4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cm="1">
        <f t="array" ref="G35">fn비고(D35)</f>
        <v>0</v>
      </c>
    </row>
    <row r="36" spans="1:10" x14ac:dyDescent="0.4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cm="1">
        <f t="array" ref="G36">fn비고(D36)</f>
        <v>0</v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F17" sqref="F17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 x14ac:dyDescent="0.4">
      <c r="A1" s="40" t="s">
        <v>245</v>
      </c>
      <c r="B1" t="s">
        <v>246</v>
      </c>
    </row>
    <row r="3" spans="1:6" x14ac:dyDescent="0.4">
      <c r="A3" s="40" t="s">
        <v>253</v>
      </c>
      <c r="B3" s="40" t="s">
        <v>3</v>
      </c>
      <c r="C3" t="s">
        <v>250</v>
      </c>
      <c r="D3" t="s">
        <v>251</v>
      </c>
      <c r="E3" t="s">
        <v>252</v>
      </c>
      <c r="F3" t="s">
        <v>254</v>
      </c>
    </row>
    <row r="4" spans="1:6" x14ac:dyDescent="0.4">
      <c r="A4" t="s">
        <v>12</v>
      </c>
      <c r="C4" s="42">
        <v>4000</v>
      </c>
      <c r="D4" s="42">
        <v>16000</v>
      </c>
      <c r="E4" s="42">
        <v>76080</v>
      </c>
      <c r="F4" s="41">
        <v>0.24912162361285295</v>
      </c>
    </row>
    <row r="5" spans="1:6" x14ac:dyDescent="0.4">
      <c r="B5" t="s">
        <v>248</v>
      </c>
      <c r="C5" s="42">
        <v>4000</v>
      </c>
      <c r="D5" s="42">
        <v>16000</v>
      </c>
      <c r="E5" s="42">
        <v>76080</v>
      </c>
      <c r="F5" s="41">
        <v>0.24912162361285295</v>
      </c>
    </row>
    <row r="6" spans="1:6" x14ac:dyDescent="0.4">
      <c r="A6" t="s">
        <v>15</v>
      </c>
      <c r="C6" s="42">
        <v>5400</v>
      </c>
      <c r="D6" s="42">
        <v>21600</v>
      </c>
      <c r="E6" s="42">
        <v>75708</v>
      </c>
      <c r="F6" s="41">
        <v>0.24790352103682795</v>
      </c>
    </row>
    <row r="7" spans="1:6" x14ac:dyDescent="0.4">
      <c r="B7" t="s">
        <v>89</v>
      </c>
      <c r="C7" s="42">
        <v>3600</v>
      </c>
      <c r="D7" s="42">
        <v>14400</v>
      </c>
      <c r="E7" s="42">
        <v>43272</v>
      </c>
      <c r="F7" s="41">
        <v>0.1416928351337457</v>
      </c>
    </row>
    <row r="8" spans="1:6" x14ac:dyDescent="0.4">
      <c r="B8" t="s">
        <v>249</v>
      </c>
      <c r="C8" s="42">
        <v>1800</v>
      </c>
      <c r="D8" s="42">
        <v>7200</v>
      </c>
      <c r="E8" s="42">
        <v>32436</v>
      </c>
      <c r="F8" s="41">
        <v>0.10621068590308226</v>
      </c>
    </row>
    <row r="9" spans="1:6" x14ac:dyDescent="0.4">
      <c r="A9" t="s">
        <v>86</v>
      </c>
      <c r="C9" s="42">
        <v>5600</v>
      </c>
      <c r="D9" s="42">
        <v>22400</v>
      </c>
      <c r="E9" s="42">
        <v>88480</v>
      </c>
      <c r="F9" s="41">
        <v>0.289725042813686</v>
      </c>
    </row>
    <row r="10" spans="1:6" x14ac:dyDescent="0.4">
      <c r="B10" t="s">
        <v>249</v>
      </c>
      <c r="C10" s="42">
        <v>2800</v>
      </c>
      <c r="D10" s="42">
        <v>11200</v>
      </c>
      <c r="E10" s="42">
        <v>70140</v>
      </c>
      <c r="F10" s="41">
        <v>0.22967127602793777</v>
      </c>
    </row>
    <row r="11" spans="1:6" x14ac:dyDescent="0.4">
      <c r="B11" t="s">
        <v>248</v>
      </c>
      <c r="C11" s="42">
        <v>2800</v>
      </c>
      <c r="D11" s="42">
        <v>11200</v>
      </c>
      <c r="E11" s="42">
        <v>18340</v>
      </c>
      <c r="F11" s="41">
        <v>6.0053766785748197E-2</v>
      </c>
    </row>
    <row r="12" spans="1:6" x14ac:dyDescent="0.4">
      <c r="A12" t="s">
        <v>9</v>
      </c>
      <c r="C12" s="42">
        <v>3000</v>
      </c>
      <c r="D12" s="42">
        <v>10000</v>
      </c>
      <c r="E12" s="42"/>
      <c r="F12" s="41">
        <v>0</v>
      </c>
    </row>
    <row r="13" spans="1:6" x14ac:dyDescent="0.4">
      <c r="B13" t="s">
        <v>89</v>
      </c>
      <c r="C13" s="42">
        <v>1500</v>
      </c>
      <c r="D13" s="42">
        <v>5000</v>
      </c>
      <c r="E13" s="42"/>
      <c r="F13" s="41">
        <v>0</v>
      </c>
    </row>
    <row r="14" spans="1:6" x14ac:dyDescent="0.4">
      <c r="B14" t="s">
        <v>248</v>
      </c>
      <c r="C14" s="42">
        <v>1500</v>
      </c>
      <c r="D14" s="42">
        <v>5000</v>
      </c>
      <c r="E14" s="42"/>
      <c r="F14" s="41">
        <v>0</v>
      </c>
    </row>
    <row r="15" spans="1:6" x14ac:dyDescent="0.4">
      <c r="A15" t="s">
        <v>87</v>
      </c>
      <c r="C15" s="42">
        <v>2500</v>
      </c>
      <c r="D15" s="42">
        <v>10000</v>
      </c>
      <c r="E15" s="42">
        <v>65125</v>
      </c>
      <c r="F15" s="41">
        <v>0.21324981253663314</v>
      </c>
    </row>
    <row r="16" spans="1:6" x14ac:dyDescent="0.4">
      <c r="B16" t="s">
        <v>248</v>
      </c>
      <c r="C16" s="42">
        <v>2500</v>
      </c>
      <c r="D16" s="42">
        <v>10000</v>
      </c>
      <c r="E16" s="42">
        <v>65125</v>
      </c>
      <c r="F16" s="41">
        <v>0.21324981253663314</v>
      </c>
    </row>
    <row r="17" spans="1:6" x14ac:dyDescent="0.4">
      <c r="A17" t="s">
        <v>247</v>
      </c>
      <c r="C17" s="42">
        <v>20500</v>
      </c>
      <c r="D17" s="42">
        <v>80000</v>
      </c>
      <c r="E17" s="42">
        <v>305393</v>
      </c>
      <c r="F17" s="41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J10" sqref="J10"/>
    </sheetView>
  </sheetViews>
  <sheetFormatPr defaultRowHeight="17.399999999999999" outlineLevelRow="3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97</v>
      </c>
    </row>
    <row r="3" spans="1:9" x14ac:dyDescent="0.4">
      <c r="A3" t="s">
        <v>255</v>
      </c>
      <c r="B3" t="s">
        <v>68</v>
      </c>
      <c r="C3" t="s">
        <v>256</v>
      </c>
      <c r="D3" t="s">
        <v>127</v>
      </c>
      <c r="E3" t="s">
        <v>257</v>
      </c>
      <c r="F3" t="s">
        <v>258</v>
      </c>
      <c r="G3" t="s">
        <v>259</v>
      </c>
      <c r="H3" t="s">
        <v>260</v>
      </c>
      <c r="I3" t="s">
        <v>261</v>
      </c>
    </row>
    <row r="4" spans="1:9" outlineLevel="3" x14ac:dyDescent="0.4">
      <c r="A4" t="s">
        <v>272</v>
      </c>
      <c r="B4" t="s">
        <v>273</v>
      </c>
      <c r="C4" t="s">
        <v>274</v>
      </c>
      <c r="D4" t="s">
        <v>265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3" x14ac:dyDescent="0.4">
      <c r="A5" t="s">
        <v>277</v>
      </c>
      <c r="B5" t="s">
        <v>278</v>
      </c>
      <c r="C5" t="s">
        <v>274</v>
      </c>
      <c r="D5" t="s">
        <v>265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2" x14ac:dyDescent="0.4">
      <c r="C6">
        <f>SUBTOTAL(3,C4:C5)</f>
        <v>2</v>
      </c>
      <c r="D6" s="43" t="s">
        <v>291</v>
      </c>
      <c r="E6" s="25"/>
      <c r="F6" s="25"/>
      <c r="G6" s="25"/>
      <c r="H6" s="25"/>
      <c r="I6" s="25"/>
    </row>
    <row r="7" spans="1:9" outlineLevel="3" x14ac:dyDescent="0.4">
      <c r="A7" t="s">
        <v>283</v>
      </c>
      <c r="B7" t="s">
        <v>284</v>
      </c>
      <c r="C7" t="s">
        <v>274</v>
      </c>
      <c r="D7" t="s">
        <v>268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2" x14ac:dyDescent="0.4">
      <c r="C8">
        <f>SUBTOTAL(3,C7:C7)</f>
        <v>1</v>
      </c>
      <c r="D8" s="43" t="s">
        <v>292</v>
      </c>
      <c r="E8" s="25"/>
      <c r="F8" s="25"/>
      <c r="G8" s="25"/>
      <c r="H8" s="25"/>
      <c r="I8" s="25"/>
    </row>
    <row r="9" spans="1:9" outlineLevel="1" x14ac:dyDescent="0.4">
      <c r="C9" s="43" t="s">
        <v>289</v>
      </c>
      <c r="E9" s="25"/>
      <c r="F9" s="25"/>
      <c r="G9" s="25"/>
      <c r="H9" s="25"/>
      <c r="I9" s="25">
        <f>SUBTOTAL(1,I4:I7)</f>
        <v>88.333333333333329</v>
      </c>
    </row>
    <row r="10" spans="1:9" outlineLevel="3" x14ac:dyDescent="0.4">
      <c r="A10" t="s">
        <v>269</v>
      </c>
      <c r="B10" t="s">
        <v>270</v>
      </c>
      <c r="C10" t="s">
        <v>271</v>
      </c>
      <c r="D10" t="s">
        <v>265</v>
      </c>
      <c r="E10" s="25">
        <v>27</v>
      </c>
      <c r="F10" s="25">
        <v>30</v>
      </c>
      <c r="G10" s="25">
        <v>8</v>
      </c>
      <c r="H10" s="25">
        <v>12</v>
      </c>
      <c r="I10" s="25">
        <v>77</v>
      </c>
    </row>
    <row r="11" spans="1:9" outlineLevel="3" x14ac:dyDescent="0.4">
      <c r="A11" t="s">
        <v>285</v>
      </c>
      <c r="B11" t="s">
        <v>286</v>
      </c>
      <c r="C11" t="s">
        <v>271</v>
      </c>
      <c r="D11" t="s">
        <v>265</v>
      </c>
      <c r="E11" s="25">
        <v>25</v>
      </c>
      <c r="F11" s="25">
        <v>28</v>
      </c>
      <c r="G11" s="25">
        <v>5</v>
      </c>
      <c r="H11" s="25">
        <v>15</v>
      </c>
      <c r="I11" s="25">
        <v>73</v>
      </c>
    </row>
    <row r="12" spans="1:9" outlineLevel="2" x14ac:dyDescent="0.4">
      <c r="C12">
        <f>SUBTOTAL(3,C10:C11)</f>
        <v>2</v>
      </c>
      <c r="D12" s="43" t="s">
        <v>291</v>
      </c>
      <c r="E12" s="25"/>
      <c r="F12" s="25"/>
      <c r="G12" s="25"/>
      <c r="H12" s="25"/>
      <c r="I12" s="25"/>
    </row>
    <row r="13" spans="1:9" outlineLevel="3" x14ac:dyDescent="0.4">
      <c r="A13" t="s">
        <v>281</v>
      </c>
      <c r="B13" t="s">
        <v>282</v>
      </c>
      <c r="C13" t="s">
        <v>271</v>
      </c>
      <c r="D13" t="s">
        <v>268</v>
      </c>
      <c r="E13" s="25">
        <v>29</v>
      </c>
      <c r="F13" s="25">
        <v>40</v>
      </c>
      <c r="G13" s="25">
        <v>10</v>
      </c>
      <c r="H13" s="25">
        <v>18</v>
      </c>
      <c r="I13" s="25">
        <v>97</v>
      </c>
    </row>
    <row r="14" spans="1:9" outlineLevel="2" x14ac:dyDescent="0.4">
      <c r="C14">
        <f>SUBTOTAL(3,C13:C13)</f>
        <v>1</v>
      </c>
      <c r="D14" s="43" t="s">
        <v>292</v>
      </c>
      <c r="E14" s="25"/>
      <c r="F14" s="25"/>
      <c r="G14" s="25"/>
      <c r="H14" s="25"/>
      <c r="I14" s="25"/>
    </row>
    <row r="15" spans="1:9" outlineLevel="1" x14ac:dyDescent="0.4">
      <c r="C15" s="43" t="s">
        <v>288</v>
      </c>
      <c r="E15" s="25"/>
      <c r="F15" s="25"/>
      <c r="G15" s="25"/>
      <c r="H15" s="25"/>
      <c r="I15" s="25">
        <f>SUBTOTAL(1,I10:I13)</f>
        <v>82.333333333333329</v>
      </c>
    </row>
    <row r="16" spans="1:9" outlineLevel="3" x14ac:dyDescent="0.4">
      <c r="A16" t="s">
        <v>262</v>
      </c>
      <c r="B16" t="s">
        <v>263</v>
      </c>
      <c r="C16" t="s">
        <v>264</v>
      </c>
      <c r="D16" t="s">
        <v>265</v>
      </c>
      <c r="E16" s="25">
        <v>28</v>
      </c>
      <c r="F16" s="25">
        <v>38</v>
      </c>
      <c r="G16" s="25">
        <v>8</v>
      </c>
      <c r="H16" s="25">
        <v>17</v>
      </c>
      <c r="I16" s="25">
        <v>91</v>
      </c>
    </row>
    <row r="17" spans="1:9" outlineLevel="3" x14ac:dyDescent="0.4">
      <c r="A17" t="s">
        <v>279</v>
      </c>
      <c r="B17" t="s">
        <v>280</v>
      </c>
      <c r="C17" t="s">
        <v>264</v>
      </c>
      <c r="D17" t="s">
        <v>265</v>
      </c>
      <c r="E17" s="25">
        <v>25</v>
      </c>
      <c r="F17" s="25">
        <v>33</v>
      </c>
      <c r="G17" s="25">
        <v>5</v>
      </c>
      <c r="H17" s="25">
        <v>20</v>
      </c>
      <c r="I17" s="25">
        <v>83</v>
      </c>
    </row>
    <row r="18" spans="1:9" outlineLevel="2" x14ac:dyDescent="0.4">
      <c r="C18">
        <f>SUBTOTAL(3,C16:C17)</f>
        <v>2</v>
      </c>
      <c r="D18" s="43" t="s">
        <v>291</v>
      </c>
      <c r="E18" s="25"/>
      <c r="F18" s="25"/>
      <c r="G18" s="25"/>
      <c r="H18" s="25"/>
      <c r="I18" s="25"/>
    </row>
    <row r="19" spans="1:9" outlineLevel="3" x14ac:dyDescent="0.4">
      <c r="A19" t="s">
        <v>266</v>
      </c>
      <c r="B19" t="s">
        <v>267</v>
      </c>
      <c r="C19" t="s">
        <v>264</v>
      </c>
      <c r="D19" t="s">
        <v>268</v>
      </c>
      <c r="E19" s="25">
        <v>26</v>
      </c>
      <c r="F19" s="25">
        <v>32</v>
      </c>
      <c r="G19" s="25">
        <v>10</v>
      </c>
      <c r="H19" s="25">
        <v>18</v>
      </c>
      <c r="I19" s="25">
        <v>86</v>
      </c>
    </row>
    <row r="20" spans="1:9" outlineLevel="3" x14ac:dyDescent="0.4">
      <c r="A20" t="s">
        <v>275</v>
      </c>
      <c r="B20" t="s">
        <v>276</v>
      </c>
      <c r="C20" t="s">
        <v>264</v>
      </c>
      <c r="D20" t="s">
        <v>268</v>
      </c>
      <c r="E20" s="25">
        <v>30</v>
      </c>
      <c r="F20" s="25">
        <v>37</v>
      </c>
      <c r="G20" s="25">
        <v>8</v>
      </c>
      <c r="H20" s="25">
        <v>18</v>
      </c>
      <c r="I20" s="25">
        <v>93</v>
      </c>
    </row>
    <row r="21" spans="1:9" outlineLevel="2" x14ac:dyDescent="0.4">
      <c r="C21">
        <f>SUBTOTAL(3,C19:C20)</f>
        <v>2</v>
      </c>
      <c r="D21" s="43" t="s">
        <v>292</v>
      </c>
      <c r="E21" s="25"/>
      <c r="F21" s="25"/>
      <c r="G21" s="25"/>
      <c r="H21" s="25"/>
      <c r="I21" s="25"/>
    </row>
    <row r="22" spans="1:9" outlineLevel="1" x14ac:dyDescent="0.4">
      <c r="C22" s="43" t="s">
        <v>287</v>
      </c>
      <c r="E22" s="25"/>
      <c r="F22" s="25"/>
      <c r="G22" s="25"/>
      <c r="H22" s="25"/>
      <c r="I22" s="25">
        <f>SUBTOTAL(1,I16:I20)</f>
        <v>88.25</v>
      </c>
    </row>
    <row r="23" spans="1:9" x14ac:dyDescent="0.4">
      <c r="C23" s="43">
        <f>SUBTOTAL(3,C4:C20)</f>
        <v>12</v>
      </c>
      <c r="D23" s="43" t="s">
        <v>293</v>
      </c>
      <c r="E23" s="25"/>
      <c r="F23" s="25"/>
      <c r="G23" s="25"/>
      <c r="H23" s="25"/>
      <c r="I23" s="25"/>
    </row>
    <row r="24" spans="1:9" x14ac:dyDescent="0.4">
      <c r="C24" s="43" t="s">
        <v>290</v>
      </c>
      <c r="E24" s="25"/>
      <c r="F24" s="25"/>
      <c r="G24" s="25"/>
      <c r="H24" s="25"/>
      <c r="I24" s="25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6">
    <dataValidation type="custom" imeMode="halfAlpha" allowBlank="1" showInputMessage="1" promptTitle="입력방법" prompt="반드시 4글자로 입력하시오." sqref="A5" xr:uid="{B50D881D-2542-4246-86D5-7776CDFDFBB9}">
      <formula1>LEN(A5:A25)=4</formula1>
    </dataValidation>
    <dataValidation type="custom" imeMode="halfAlpha" allowBlank="1" showInputMessage="1" promptTitle="입력방법" prompt="반드시 4글자로 입력하시오." sqref="A7" xr:uid="{0F3164E6-DBA0-4A98-8107-5214ACA59F6D}">
      <formula1>LEN(A7:A26)=4</formula1>
    </dataValidation>
    <dataValidation type="custom" imeMode="halfAlpha" allowBlank="1" showInputMessage="1" promptTitle="입력방법" prompt="반드시 4글자로 입력하시오." sqref="A4 A13" xr:uid="{422A8522-D047-42AA-86C5-717AC3ADBD1B}">
      <formula1>LEN(A4:A20)=4</formula1>
    </dataValidation>
    <dataValidation type="custom" imeMode="halfAlpha" allowBlank="1" showInputMessage="1" promptTitle="입력방법" prompt="반드시 4글자로 입력하시오." sqref="A10:A11" xr:uid="{D616CD2C-D390-4F05-87D6-A6944FBB2893}">
      <formula1>LEN(A10:A27)=4</formula1>
    </dataValidation>
    <dataValidation type="custom" imeMode="halfAlpha" allowBlank="1" showInputMessage="1" promptTitle="입력방법" prompt="반드시 4글자로 입력하시오." sqref="A16:A17" xr:uid="{7B7A8838-548E-4988-954B-212325DC02D7}">
      <formula1>LEN(A16:A30)=4</formula1>
    </dataValidation>
    <dataValidation type="custom" imeMode="halfAlpha" allowBlank="1" showInputMessage="1" promptTitle="입력방법" prompt="반드시 4글자로 입력하시오." sqref="A19:A20" xr:uid="{A691FAC5-7A98-48CC-9464-669D344D2187}">
      <formula1>LEN(A19:A32)=4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9" workbookViewId="0">
      <selection activeCell="K22" sqref="K22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35" t="s">
        <v>98</v>
      </c>
      <c r="B1" s="35"/>
      <c r="C1" s="35"/>
      <c r="D1" s="35"/>
      <c r="E1" s="35"/>
      <c r="F1" s="35"/>
    </row>
    <row r="2" spans="1:6" ht="18" thickBot="1" x14ac:dyDescent="0.45">
      <c r="F2" s="10" t="s">
        <v>99</v>
      </c>
    </row>
    <row r="3" spans="1:6" ht="18" thickBot="1" x14ac:dyDescent="0.4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4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4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4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4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8" thickBot="1" x14ac:dyDescent="0.4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8" thickBot="1" x14ac:dyDescent="0.45">
      <c r="A10" s="36" t="s">
        <v>110</v>
      </c>
      <c r="B10" s="37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F12" sqref="F12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35" t="s">
        <v>98</v>
      </c>
      <c r="B1" s="35"/>
      <c r="C1" s="35"/>
      <c r="D1" s="35"/>
      <c r="E1" s="35"/>
      <c r="F1" s="35"/>
    </row>
    <row r="2" spans="1:6" ht="18" thickBot="1" x14ac:dyDescent="0.45">
      <c r="F2" s="10" t="s">
        <v>99</v>
      </c>
    </row>
    <row r="3" spans="1:6" ht="18" thickBot="1" x14ac:dyDescent="0.4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44">
        <f t="shared" ref="F4:F9" si="0">C4/E4</f>
        <v>1.1111111111111112</v>
      </c>
    </row>
    <row r="5" spans="1:6" x14ac:dyDescent="0.4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45">
        <f t="shared" si="0"/>
        <v>1.0204081632653061</v>
      </c>
    </row>
    <row r="6" spans="1:6" x14ac:dyDescent="0.4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45">
        <f t="shared" si="0"/>
        <v>0.3</v>
      </c>
    </row>
    <row r="7" spans="1:6" x14ac:dyDescent="0.4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45">
        <f t="shared" si="0"/>
        <v>1</v>
      </c>
    </row>
    <row r="8" spans="1:6" x14ac:dyDescent="0.4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45">
        <f t="shared" si="0"/>
        <v>0.61599999999999999</v>
      </c>
    </row>
    <row r="9" spans="1:6" ht="18" thickBot="1" x14ac:dyDescent="0.4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46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15240</xdr:colOff>
                    <xdr:row>10</xdr:row>
                    <xdr:rowOff>0</xdr:rowOff>
                  </from>
                  <to>
                    <xdr:col>3</xdr:col>
                    <xdr:colOff>7620</xdr:colOff>
                    <xdr:row>11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2</xdr:col>
                    <xdr:colOff>662940</xdr:colOff>
                    <xdr:row>10</xdr:row>
                    <xdr:rowOff>0</xdr:rowOff>
                  </from>
                  <to>
                    <xdr:col>4</xdr:col>
                    <xdr:colOff>662940</xdr:colOff>
                    <xdr:row>11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H20" sqref="H20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111</v>
      </c>
    </row>
    <row r="3" spans="1:9" x14ac:dyDescent="0.4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 x14ac:dyDescent="0.4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 x14ac:dyDescent="0.4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 x14ac:dyDescent="0.4">
      <c r="H6" t="s">
        <v>119</v>
      </c>
      <c r="I6">
        <v>220000</v>
      </c>
    </row>
    <row r="7" spans="1:9" x14ac:dyDescent="0.4">
      <c r="H7" t="s">
        <v>116</v>
      </c>
      <c r="I7">
        <v>170000</v>
      </c>
    </row>
    <row r="8" spans="1:9" x14ac:dyDescent="0.4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김혜림/도시행정학과</cp:lastModifiedBy>
  <cp:lastPrinted>2025-05-13T11:16:40Z</cp:lastPrinted>
  <dcterms:created xsi:type="dcterms:W3CDTF">2023-05-11T11:47:16Z</dcterms:created>
  <dcterms:modified xsi:type="dcterms:W3CDTF">2025-05-13T11:52:03Z</dcterms:modified>
</cp:coreProperties>
</file>