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 - 2회독\03 기본모의고사\"/>
    </mc:Choice>
  </mc:AlternateContent>
  <xr:revisionPtr revIDLastSave="0" documentId="13_ncr:1_{7E8A30D3-5A4C-4CE1-8350-5EA06FD2B4AD}" xr6:coauthVersionLast="47" xr6:coauthVersionMax="47" xr10:uidLastSave="{00000000-0000-0000-0000-000000000000}"/>
  <bookViews>
    <workbookView xWindow="-108" yWindow="-108" windowWidth="23256" windowHeight="12456" tabRatio="765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Area" localSheetId="1">'기본작업-2'!$A$1:$I$18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1" l="1"/>
  <c r="J33" i="2"/>
  <c r="I33" i="2"/>
  <c r="K29" i="2"/>
  <c r="I29" i="2"/>
  <c r="K23" i="2" a="1"/>
  <c r="K23" i="2" s="1"/>
  <c r="L23" i="2" a="1"/>
  <c r="L23" i="2"/>
  <c r="K24" i="2" a="1"/>
  <c r="K24" i="2" s="1"/>
  <c r="L24" i="2" a="1"/>
  <c r="L24" i="2"/>
  <c r="K25" i="2" a="1"/>
  <c r="K25" i="2" s="1"/>
  <c r="L25" i="2" a="1"/>
  <c r="L25" i="2" s="1"/>
  <c r="J24" i="2" a="1"/>
  <c r="J24" i="2"/>
  <c r="J25" i="2" a="1"/>
  <c r="J25" i="2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6" i="10"/>
  <c r="C23" i="10" s="1"/>
  <c r="I22" i="10"/>
  <c r="I15" i="10"/>
  <c r="I9" i="10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D4" i="8"/>
  <c r="D5" i="8"/>
  <c r="D6" i="8"/>
  <c r="D7" i="8"/>
  <c r="D8" i="8"/>
  <c r="D9" i="8"/>
  <c r="D10" i="8"/>
  <c r="D11" i="8"/>
  <c r="D12" i="8"/>
  <c r="F13" i="8"/>
  <c r="H13" i="8"/>
  <c r="I13" i="8"/>
  <c r="G5" i="1"/>
  <c r="H5" i="1"/>
  <c r="G6" i="1"/>
  <c r="I6" i="1" s="1"/>
  <c r="H6" i="1"/>
  <c r="G7" i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H17" i="1"/>
  <c r="G18" i="1"/>
  <c r="I18" i="1" s="1"/>
  <c r="H18" i="1"/>
  <c r="G23" i="2" a="1"/>
  <c r="G25" i="2" a="1"/>
  <c r="G27" i="2" a="1"/>
  <c r="G29" i="2" a="1"/>
  <c r="G31" i="2" a="1"/>
  <c r="G33" i="2" a="1"/>
  <c r="G35" i="2" a="1"/>
  <c r="G24" i="2" a="1"/>
  <c r="G26" i="2" a="1"/>
  <c r="G28" i="2" a="1"/>
  <c r="G30" i="2" a="1"/>
  <c r="G32" i="2" a="1"/>
  <c r="G34" i="2" a="1"/>
  <c r="G36" i="2" a="1"/>
  <c r="G22" i="2" a="1"/>
  <c r="I7" i="1" l="1"/>
  <c r="I17" i="1"/>
  <c r="I5" i="1"/>
  <c r="G36" i="2"/>
  <c r="G34" i="2"/>
  <c r="G32" i="2"/>
  <c r="G30" i="2"/>
  <c r="G28" i="2"/>
  <c r="G26" i="2"/>
  <c r="G24" i="2"/>
  <c r="G35" i="2"/>
  <c r="G33" i="2"/>
  <c r="G31" i="2"/>
  <c r="G29" i="2"/>
  <c r="G27" i="2"/>
  <c r="G25" i="2"/>
  <c r="G23" i="2"/>
  <c r="G22" i="2"/>
  <c r="I24" i="10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05881B-DF0D-44F2-86D5-3DAF2D2DC701}" name="MS Access Database_Query" type="1" refreshedVersion="8" background="1">
    <dbPr connection="DSN=MS Access Database;DBQ=C:\Users\SAMSUNG\Desktop\길벗컴활1급\01 엑셀 - 2회독\03 기본모의고사\퇴직금현황.accdb;DefaultDir=C:\Users\SAMSUNG\Desktop\길벗컴활1급\01 엑셀 - 2회독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<sst xmlns="http://schemas.openxmlformats.org/spreadsheetml/2006/main" count="358" uniqueCount="195">
  <si>
    <t>11월분 사원임금 계산표</t>
  </si>
  <si>
    <t>사원코드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</si>
  <si>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</si>
  <si>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</si>
  <si>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</si>
  <si>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</si>
  <si>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</si>
  <si>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</si>
  <si>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</si>
  <si>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</si>
  <si>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</si>
  <si>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</si>
  <si>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</si>
  <si>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</si>
  <si>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</si>
  <si>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</si>
  <si>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</si>
  <si>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</si>
  <si>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</si>
  <si>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</si>
  <si>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</si>
  <si>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</si>
  <si>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</si>
  <si>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</si>
  <si>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</si>
  <si>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</si>
  <si>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</si>
  <si>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</si>
  <si>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</si>
  <si>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</si>
  <si>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</si>
  <si>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</si>
  <si>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</si>
  <si>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</si>
  <si>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</si>
  <si>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</si>
  <si>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</si>
  <si>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</si>
  <si>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</si>
  <si>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</si>
  <si>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</si>
  <si>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</si>
  <si>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</si>
  <si>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</si>
  <si>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월말 상여금 지급 내역서</t>
  </si>
  <si>
    <t>사원명</t>
  </si>
  <si>
    <t>관리부서</t>
  </si>
  <si>
    <t>직위</t>
  </si>
  <si>
    <t>근무년수</t>
  </si>
  <si>
    <t>기본급</t>
  </si>
  <si>
    <t>상여비율</t>
  </si>
  <si>
    <t>수당</t>
  </si>
  <si>
    <t>지급액</t>
  </si>
  <si>
    <t>P1</t>
  </si>
  <si>
    <t>신소진</t>
  </si>
  <si>
    <t>판매1부</t>
  </si>
  <si>
    <t>K2</t>
  </si>
  <si>
    <t>이은철</t>
  </si>
  <si>
    <t>판매2부</t>
  </si>
  <si>
    <t>D3</t>
  </si>
  <si>
    <t>박희천</t>
  </si>
  <si>
    <t>판매3부</t>
  </si>
  <si>
    <t>K1</t>
  </si>
  <si>
    <t>노수용</t>
  </si>
  <si>
    <t>D2</t>
  </si>
  <si>
    <t>조명섭</t>
  </si>
  <si>
    <t>P3</t>
  </si>
  <si>
    <t>이기수</t>
  </si>
  <si>
    <t>D1</t>
  </si>
  <si>
    <t>최신호</t>
  </si>
  <si>
    <t>P2</t>
  </si>
  <si>
    <t>박건창</t>
  </si>
  <si>
    <t>K3</t>
  </si>
  <si>
    <t>김재규</t>
  </si>
  <si>
    <t>합계</t>
  </si>
  <si>
    <t>주) 추가상여율</t>
  </si>
  <si>
    <t>상여지급율표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</si>
  <si>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</si>
  <si>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</si>
  <si>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</si>
  <si>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</si>
  <si>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</si>
  <si>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</si>
  <si>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</si>
  <si>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</si>
  <si>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</si>
  <si>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</si>
  <si>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</si>
  <si>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</si>
  <si>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</si>
  <si>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</si>
  <si>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</si>
  <si>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</si>
  <si>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</si>
  <si>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</si>
  <si>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</si>
  <si>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</si>
  <si>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</si>
  <si>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</si>
  <si>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</si>
  <si>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</si>
  <si>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</si>
  <si>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</si>
  <si>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</si>
  <si>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</si>
  <si>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</si>
  <si>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</si>
  <si>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</si>
  <si>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</si>
  <si>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</si>
  <si>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</si>
  <si>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</si>
  <si>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</si>
  <si>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</si>
  <si>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</si>
  <si>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</si>
  <si>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</si>
  <si>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</si>
  <si>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</si>
  <si>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</si>
  <si>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</si>
  <si>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</si>
  <si>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</si>
  <si>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</si>
  <si>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</si>
  <si>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</si>
  <si>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</si>
  <si>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</si>
  <si>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</si>
  <si>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</si>
  <si>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</si>
  <si>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</si>
  <si>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</si>
  <si>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</si>
  <si>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</si>
  <si>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</si>
  <si>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</si>
  <si>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</si>
  <si>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</si>
  <si>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</si>
  <si>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</si>
  <si>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</si>
  <si>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</si>
  <si>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조건</t>
    <phoneticPr fontId="1" type="noConversion"/>
  </si>
  <si>
    <t>학번</t>
  </si>
  <si>
    <t>학과</t>
  </si>
  <si>
    <t>성별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</si>
  <si>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</si>
  <si>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</si>
  <si>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</si>
  <si>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</si>
  <si>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</si>
  <si>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</si>
  <si>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</si>
  <si>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</si>
  <si>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</si>
  <si>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</si>
  <si>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</si>
  <si>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</si>
  <si>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</si>
  <si>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</si>
  <si>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</si>
  <si>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</si>
  <si>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</si>
  <si>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</si>
  <si>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</si>
  <si>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</si>
  <si>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</si>
  <si>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</si>
  <si>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</si>
  <si>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</si>
  <si>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</si>
  <si>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</si>
  <si>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</si>
  <si>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</si>
  <si>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</si>
  <si>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</si>
  <si>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</si>
  <si>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</si>
  <si>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</si>
  <si>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</si>
  <si>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</si>
  <si>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</si>
  <si>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</si>
  <si>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</si>
  <si>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</si>
  <si>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</si>
  <si>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</si>
  <si>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</si>
  <si>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</si>
  <si>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</si>
  <si>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</si>
  <si>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</si>
  <si>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</si>
  <si>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기본급50%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</si>
</sst>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Red][&gt;1]&quot;[초과달성]&quot;* 0.0%;[Blue][=1]&quot;[목표달성]&quot;* 0.0%;&quot;[목표미달]&quot;* 0.0%"/>
    <numFmt numFmtId="177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2" fontId="0" fillId="0" borderId="0" xfId="1" applyNumberFormat="1" applyFont="1">
      <alignment vertical="center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42" fontId="0" fillId="0" borderId="3" xfId="1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41" fontId="0" fillId="0" borderId="7" xfId="1" applyFont="1" applyBorder="1">
      <alignment vertical="center"/>
    </xf>
    <xf numFmtId="10" fontId="0" fillId="0" borderId="7" xfId="2" applyNumberFormat="1" applyFont="1" applyBorder="1">
      <alignment vertical="center"/>
    </xf>
    <xf numFmtId="0" fontId="0" fillId="0" borderId="11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12" xfId="0" applyBorder="1">
      <alignment vertical="center"/>
    </xf>
    <xf numFmtId="41" fontId="0" fillId="0" borderId="13" xfId="1" applyFont="1" applyBorder="1">
      <alignment vertical="center"/>
    </xf>
    <xf numFmtId="10" fontId="0" fillId="0" borderId="13" xfId="2" applyNumberFormat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15" xfId="1" applyFont="1" applyBorder="1">
      <alignment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9" fillId="0" borderId="0" xfId="0" applyFont="1">
      <alignment vertical="center"/>
    </xf>
    <xf numFmtId="176" fontId="0" fillId="0" borderId="7" xfId="2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176" fontId="0" fillId="0" borderId="13" xfId="2" applyNumberFormat="1" applyFont="1" applyBorder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1" defaultTableStyle="TableStyleMedium2" defaultPivotStyle="PivotStyleLight16">
    <tableStyle name="Invisible" pivot="0" table="0" count="0" xr9:uid="{430BDB1F-C9D7-4A3A-B467-D9E65B7119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92-488E-8FBF-E3D1F4E6CD8E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0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1292-488E-8FBF-E3D1F4E6CD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2-488E-8FBF-E3D1F4E6CD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2-488E-8FBF-E3D1F4E6CD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2-488E-8FBF-E3D1F4E6CD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2-488E-8FBF-E3D1F4E6C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175072"/>
        <c:axId val="1884176512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88417651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84175072"/>
        <c:crosses val="max"/>
        <c:crossBetween val="between"/>
      </c:valAx>
      <c:catAx>
        <c:axId val="188417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841765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129540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43.558456481478" backgroundQuery="1" createdVersion="8" refreshedVersion="8" minRefreshableVersion="3" recordCount="10" xr:uid="{C94C5611-BDF8-4EDF-AA70-75D754FCD10F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5B2C0F-6130-460E-8799-50C0C2EF6B27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1"/>
        <item x="2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/>
    </i>
    <i r="1">
      <x v="2"/>
    </i>
    <i>
      <x v="3"/>
    </i>
    <i r="1">
      <x v="1"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1" baseItem="1" numFmtId="177"/>
    <dataField name="합계 : 상여금" fld="4" baseField="1" baseItem="1" numFmtId="177"/>
    <dataField name="합계 : 퇴직금" fld="5" baseField="1" baseItem="1" numFmtId="177"/>
    <dataField name="합계 : 비율" fld="6" showDataAs="percentOfCol" baseField="1" baseItem="1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tabSelected="1" topLeftCell="A7" workbookViewId="0">
      <selection activeCell="K13" sqref="K13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</cols>
  <sheetData>
    <row r="2" spans="1:9" ht="30" x14ac:dyDescent="0.4">
      <c r="B2" s="45" t="s">
        <v>0</v>
      </c>
      <c r="C2" s="45"/>
      <c r="D2" s="45"/>
      <c r="E2" s="45"/>
      <c r="F2" s="45"/>
      <c r="G2" s="45"/>
      <c r="H2" s="45"/>
      <c r="I2" s="45"/>
    </row>
    <row r="4" spans="1:9" x14ac:dyDescent="0.4">
      <c r="A4" s="1" t="s">
        <v>27</v>
      </c>
      <c r="B4" s="2" t="s">
        <v>2</v>
      </c>
      <c r="C4" s="2" t="s">
        <v>28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4">
      <c r="A5" s="1" t="s">
        <v>29</v>
      </c>
      <c r="B5" s="2" t="s">
        <v>9</v>
      </c>
      <c r="C5" s="3">
        <v>44685</v>
      </c>
      <c r="D5" s="2" t="s">
        <v>10</v>
      </c>
      <c r="E5" s="2" t="s">
        <v>11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4">
      <c r="A6" s="1" t="s">
        <v>30</v>
      </c>
      <c r="B6" s="2" t="s">
        <v>12</v>
      </c>
      <c r="C6" s="3">
        <v>43931</v>
      </c>
      <c r="D6" s="2" t="s">
        <v>13</v>
      </c>
      <c r="E6" s="2" t="s">
        <v>14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4">
      <c r="A7" s="1" t="s">
        <v>31</v>
      </c>
      <c r="B7" s="2" t="s">
        <v>15</v>
      </c>
      <c r="C7" s="3">
        <v>45084</v>
      </c>
      <c r="D7" s="2" t="s">
        <v>16</v>
      </c>
      <c r="E7" s="2" t="s">
        <v>17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4">
      <c r="A8" s="1" t="s">
        <v>32</v>
      </c>
      <c r="B8" s="2" t="s">
        <v>18</v>
      </c>
      <c r="C8" s="3">
        <v>44685</v>
      </c>
      <c r="D8" s="2" t="s">
        <v>10</v>
      </c>
      <c r="E8" s="2" t="s">
        <v>19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4">
      <c r="A9" s="1" t="s">
        <v>33</v>
      </c>
      <c r="B9" s="2" t="s">
        <v>20</v>
      </c>
      <c r="C9" s="3">
        <v>43558</v>
      </c>
      <c r="D9" s="2" t="s">
        <v>13</v>
      </c>
      <c r="E9" s="2" t="s">
        <v>21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4">
      <c r="A10" s="1" t="s">
        <v>34</v>
      </c>
      <c r="B10" s="2" t="s">
        <v>22</v>
      </c>
      <c r="C10" s="3">
        <v>44550</v>
      </c>
      <c r="D10" s="2" t="s">
        <v>13</v>
      </c>
      <c r="E10" s="2" t="s">
        <v>14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4">
      <c r="A11" s="1" t="s">
        <v>35</v>
      </c>
      <c r="B11" s="2" t="s">
        <v>23</v>
      </c>
      <c r="C11" s="3">
        <v>44140</v>
      </c>
      <c r="D11" s="2" t="s">
        <v>10</v>
      </c>
      <c r="E11" s="2" t="s">
        <v>24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4">
      <c r="A12" s="1" t="s">
        <v>30</v>
      </c>
      <c r="B12" s="2" t="s">
        <v>25</v>
      </c>
      <c r="C12" s="3">
        <v>44935</v>
      </c>
      <c r="D12" s="2" t="s">
        <v>10</v>
      </c>
      <c r="E12" s="2" t="s">
        <v>14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4">
      <c r="A13" s="1" t="s">
        <v>31</v>
      </c>
      <c r="B13" s="2" t="s">
        <v>26</v>
      </c>
      <c r="C13" s="3">
        <v>44308</v>
      </c>
      <c r="D13" s="2" t="s">
        <v>13</v>
      </c>
      <c r="E13" s="2" t="s">
        <v>17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4">
      <c r="A14" s="1" t="s">
        <v>31</v>
      </c>
      <c r="B14" s="2" t="s">
        <v>36</v>
      </c>
      <c r="C14" s="3">
        <v>43954</v>
      </c>
      <c r="D14" s="2" t="s">
        <v>16</v>
      </c>
      <c r="E14" s="2" t="s">
        <v>17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4">
      <c r="A15" s="1" t="s">
        <v>32</v>
      </c>
      <c r="B15" s="2" t="s">
        <v>37</v>
      </c>
      <c r="C15" s="3">
        <v>42510</v>
      </c>
      <c r="D15" s="2" t="s">
        <v>13</v>
      </c>
      <c r="E15" s="2" t="s">
        <v>19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4">
      <c r="A16" s="1" t="s">
        <v>38</v>
      </c>
      <c r="B16" s="2" t="s">
        <v>39</v>
      </c>
      <c r="C16" s="3">
        <v>43207</v>
      </c>
      <c r="D16" s="2" t="s">
        <v>16</v>
      </c>
      <c r="E16" s="2" t="s">
        <v>21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40</v>
      </c>
      <c r="B17" s="2" t="s">
        <v>41</v>
      </c>
      <c r="C17" s="3">
        <v>44824</v>
      </c>
      <c r="D17" s="2" t="s">
        <v>13</v>
      </c>
      <c r="E17" s="2" t="s">
        <v>14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42</v>
      </c>
      <c r="B18" s="2" t="s">
        <v>43</v>
      </c>
      <c r="C18" s="3">
        <v>44320</v>
      </c>
      <c r="D18" s="2" t="s">
        <v>13</v>
      </c>
      <c r="E18" s="2" t="s">
        <v>24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7" t="s">
        <v>143</v>
      </c>
    </row>
    <row r="21" spans="1:9" x14ac:dyDescent="0.4">
      <c r="A21" t="b">
        <f>AND(MID($A5,5,1)="1",OR(MONTH($C5)=4,MONTH($C5)=5))</f>
        <v>1</v>
      </c>
    </row>
    <row r="23" spans="1:9" x14ac:dyDescent="0.4">
      <c r="A23" s="1" t="s">
        <v>27</v>
      </c>
      <c r="B23" s="2" t="s">
        <v>2</v>
      </c>
      <c r="C23" s="2" t="s">
        <v>28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x14ac:dyDescent="0.4">
      <c r="A24" s="1" t="s">
        <v>29</v>
      </c>
      <c r="B24" s="2" t="s">
        <v>9</v>
      </c>
      <c r="C24" s="3">
        <v>44685</v>
      </c>
      <c r="D24" s="2" t="s">
        <v>10</v>
      </c>
      <c r="E24" s="2" t="s">
        <v>11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31</v>
      </c>
      <c r="B25" s="2" t="s">
        <v>26</v>
      </c>
      <c r="C25" s="3">
        <v>44308</v>
      </c>
      <c r="D25" s="2" t="s">
        <v>13</v>
      </c>
      <c r="E25" s="2" t="s">
        <v>17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31</v>
      </c>
      <c r="B26" s="2" t="s">
        <v>36</v>
      </c>
      <c r="C26" s="3">
        <v>43954</v>
      </c>
      <c r="D26" s="2" t="s">
        <v>16</v>
      </c>
      <c r="E26" s="2" t="s">
        <v>17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38</v>
      </c>
      <c r="B27" s="2" t="s">
        <v>39</v>
      </c>
      <c r="C27" s="3">
        <v>43207</v>
      </c>
      <c r="D27" s="2" t="s">
        <v>16</v>
      </c>
      <c r="E27" s="2" t="s">
        <v>21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E15-CA10-427C-AAB7-210E3392F034}">
  <sheetPr codeName="Sheet3"/>
  <dimension ref="A1:I18"/>
  <sheetViews>
    <sheetView workbookViewId="0">
      <selection activeCell="K14" sqref="K14"/>
    </sheetView>
  </sheetViews>
  <sheetFormatPr defaultRowHeight="17.399999999999999" x14ac:dyDescent="0.4"/>
  <cols>
    <col min="1" max="1" width="15.3984375" customWidth="1"/>
    <col min="4" max="4" width="11.8984375" bestFit="1" customWidth="1"/>
    <col min="5" max="5" width="10.8984375" bestFit="1" customWidth="1"/>
    <col min="6" max="7" width="11.8984375" bestFit="1" customWidth="1"/>
    <col min="8" max="8" width="11.59765625" customWidth="1"/>
    <col min="9" max="9" width="13.5" bestFit="1" customWidth="1"/>
  </cols>
  <sheetData>
    <row r="1" spans="1:9" ht="21" x14ac:dyDescent="0.4">
      <c r="A1" s="46" t="s">
        <v>44</v>
      </c>
      <c r="B1" s="46"/>
      <c r="C1" s="46"/>
      <c r="D1" s="46"/>
      <c r="E1" s="46"/>
      <c r="F1" s="46"/>
      <c r="G1" s="46"/>
      <c r="H1" s="46"/>
      <c r="I1" s="46"/>
    </row>
    <row r="2" spans="1:9" ht="18" thickBot="1" x14ac:dyDescent="0.45"/>
    <row r="3" spans="1:9" ht="18" thickBot="1" x14ac:dyDescent="0.45">
      <c r="A3" s="5" t="s">
        <v>1</v>
      </c>
      <c r="B3" s="5" t="s">
        <v>45</v>
      </c>
      <c r="C3" s="5" t="s">
        <v>46</v>
      </c>
      <c r="D3" s="5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52</v>
      </c>
    </row>
    <row r="4" spans="1:9" ht="18" thickTop="1" x14ac:dyDescent="0.4">
      <c r="A4" s="7" t="s">
        <v>53</v>
      </c>
      <c r="B4" s="7" t="s">
        <v>54</v>
      </c>
      <c r="C4" s="7" t="s">
        <v>55</v>
      </c>
      <c r="D4" s="7" t="str">
        <f t="shared" ref="D4:D12" si="0">IF(LEFT(A4,1)="P","부장",IF(LEFT(A4,1)="K","과장","대리"))</f>
        <v>부장</v>
      </c>
      <c r="E4">
        <v>15</v>
      </c>
      <c r="F4" s="8">
        <v>1450000</v>
      </c>
      <c r="G4" s="9">
        <v>0.1</v>
      </c>
      <c r="H4" s="8">
        <v>290000</v>
      </c>
      <c r="I4" s="10">
        <v>1740000</v>
      </c>
    </row>
    <row r="5" spans="1:9" x14ac:dyDescent="0.4">
      <c r="A5" s="7" t="s">
        <v>56</v>
      </c>
      <c r="B5" s="7" t="s">
        <v>57</v>
      </c>
      <c r="C5" s="7" t="s">
        <v>58</v>
      </c>
      <c r="D5" s="7" t="str">
        <f t="shared" si="0"/>
        <v>과장</v>
      </c>
      <c r="E5">
        <v>7</v>
      </c>
      <c r="F5" s="8">
        <v>1350000</v>
      </c>
      <c r="G5" s="9">
        <v>0.05</v>
      </c>
      <c r="H5" s="8">
        <v>202500</v>
      </c>
      <c r="I5" s="10">
        <v>1552500</v>
      </c>
    </row>
    <row r="6" spans="1:9" x14ac:dyDescent="0.4">
      <c r="A6" s="7" t="s">
        <v>59</v>
      </c>
      <c r="B6" s="7" t="s">
        <v>60</v>
      </c>
      <c r="C6" s="7" t="s">
        <v>61</v>
      </c>
      <c r="D6" s="7" t="str">
        <f t="shared" si="0"/>
        <v>대리</v>
      </c>
      <c r="E6">
        <v>3</v>
      </c>
      <c r="F6" s="8">
        <v>1050000</v>
      </c>
      <c r="G6" s="9">
        <v>0.03</v>
      </c>
      <c r="H6" s="8">
        <v>136500</v>
      </c>
      <c r="I6" s="10">
        <v>1186500</v>
      </c>
    </row>
    <row r="7" spans="1:9" x14ac:dyDescent="0.4">
      <c r="A7" s="7" t="s">
        <v>62</v>
      </c>
      <c r="B7" s="7" t="s">
        <v>63</v>
      </c>
      <c r="C7" s="7" t="s">
        <v>55</v>
      </c>
      <c r="D7" s="7" t="str">
        <f t="shared" si="0"/>
        <v>과장</v>
      </c>
      <c r="E7">
        <v>8</v>
      </c>
      <c r="F7" s="8">
        <v>1300000</v>
      </c>
      <c r="G7" s="9">
        <v>0.05</v>
      </c>
      <c r="H7" s="8">
        <v>195000</v>
      </c>
      <c r="I7" s="10">
        <v>1495000</v>
      </c>
    </row>
    <row r="8" spans="1:9" x14ac:dyDescent="0.4">
      <c r="A8" s="7" t="s">
        <v>64</v>
      </c>
      <c r="B8" s="7" t="s">
        <v>65</v>
      </c>
      <c r="C8" s="7" t="s">
        <v>58</v>
      </c>
      <c r="D8" s="7" t="str">
        <f t="shared" si="0"/>
        <v>대리</v>
      </c>
      <c r="E8">
        <v>5</v>
      </c>
      <c r="F8" s="8">
        <v>1150000</v>
      </c>
      <c r="G8" s="9">
        <v>0.05</v>
      </c>
      <c r="H8" s="8">
        <v>172500</v>
      </c>
      <c r="I8" s="10">
        <v>1322500</v>
      </c>
    </row>
    <row r="9" spans="1:9" x14ac:dyDescent="0.4">
      <c r="A9" s="7" t="s">
        <v>66</v>
      </c>
      <c r="B9" s="7" t="s">
        <v>67</v>
      </c>
      <c r="C9" s="7" t="s">
        <v>61</v>
      </c>
      <c r="D9" s="7" t="str">
        <f t="shared" si="0"/>
        <v>부장</v>
      </c>
      <c r="E9">
        <v>10</v>
      </c>
      <c r="F9" s="8">
        <v>1450000</v>
      </c>
      <c r="G9" s="9">
        <v>7.0000000000000007E-2</v>
      </c>
      <c r="H9" s="8">
        <v>246500</v>
      </c>
      <c r="I9" s="10">
        <v>1696500</v>
      </c>
    </row>
    <row r="10" spans="1:9" x14ac:dyDescent="0.4">
      <c r="A10" s="7" t="s">
        <v>68</v>
      </c>
      <c r="B10" s="7" t="s">
        <v>69</v>
      </c>
      <c r="C10" s="7" t="s">
        <v>55</v>
      </c>
      <c r="D10" s="7" t="str">
        <f t="shared" si="0"/>
        <v>대리</v>
      </c>
      <c r="E10">
        <v>6</v>
      </c>
      <c r="F10" s="8">
        <v>1200000</v>
      </c>
      <c r="G10" s="9">
        <v>0.05</v>
      </c>
      <c r="H10" s="8">
        <v>180000</v>
      </c>
      <c r="I10" s="10">
        <v>1380000</v>
      </c>
    </row>
    <row r="11" spans="1:9" x14ac:dyDescent="0.4">
      <c r="A11" s="7" t="s">
        <v>70</v>
      </c>
      <c r="B11" s="7" t="s">
        <v>71</v>
      </c>
      <c r="C11" s="7" t="s">
        <v>58</v>
      </c>
      <c r="D11" s="7" t="str">
        <f t="shared" si="0"/>
        <v>부장</v>
      </c>
      <c r="E11">
        <v>13</v>
      </c>
      <c r="F11" s="8">
        <v>1550000</v>
      </c>
      <c r="G11" s="9">
        <v>7.0000000000000007E-2</v>
      </c>
      <c r="H11" s="8">
        <v>263500</v>
      </c>
      <c r="I11" s="10">
        <v>1813500</v>
      </c>
    </row>
    <row r="12" spans="1:9" x14ac:dyDescent="0.4">
      <c r="A12" s="7" t="s">
        <v>72</v>
      </c>
      <c r="B12" s="7" t="s">
        <v>73</v>
      </c>
      <c r="C12" s="7" t="s">
        <v>61</v>
      </c>
      <c r="D12" s="7" t="str">
        <f t="shared" si="0"/>
        <v>과장</v>
      </c>
      <c r="E12">
        <v>7</v>
      </c>
      <c r="F12" s="8">
        <v>1350000</v>
      </c>
      <c r="G12" s="9">
        <v>0.05</v>
      </c>
      <c r="H12" s="8">
        <v>202500</v>
      </c>
      <c r="I12" s="10">
        <v>1552500</v>
      </c>
    </row>
    <row r="13" spans="1:9" ht="18" thickBot="1" x14ac:dyDescent="0.45">
      <c r="A13" s="47" t="s">
        <v>74</v>
      </c>
      <c r="B13" s="47"/>
      <c r="C13" s="47"/>
      <c r="D13" s="47"/>
      <c r="E13" s="47"/>
      <c r="F13" s="11">
        <f>SUM(F4:F12)</f>
        <v>11850000</v>
      </c>
      <c r="G13" s="12"/>
      <c r="H13" s="11">
        <f>SUM(H4:H12)</f>
        <v>1889000</v>
      </c>
      <c r="I13" s="13">
        <f>SUM(I4:I12)</f>
        <v>13739000</v>
      </c>
    </row>
    <row r="14" spans="1:9" x14ac:dyDescent="0.4">
      <c r="A14" t="s">
        <v>75</v>
      </c>
      <c r="C14" s="9">
        <v>0.1</v>
      </c>
    </row>
    <row r="16" spans="1:9" ht="18" thickBot="1" x14ac:dyDescent="0.45">
      <c r="A16" t="s">
        <v>76</v>
      </c>
    </row>
    <row r="17" spans="1:5" x14ac:dyDescent="0.4">
      <c r="A17" s="14" t="s">
        <v>48</v>
      </c>
      <c r="B17" s="14">
        <v>1</v>
      </c>
      <c r="C17" s="14">
        <v>5</v>
      </c>
      <c r="D17" s="14">
        <v>10</v>
      </c>
      <c r="E17" s="14">
        <v>15</v>
      </c>
    </row>
    <row r="18" spans="1:5" ht="18" thickBot="1" x14ac:dyDescent="0.45">
      <c r="A18" s="15" t="s">
        <v>50</v>
      </c>
      <c r="B18" s="16">
        <v>0.03</v>
      </c>
      <c r="C18" s="16">
        <v>0.05</v>
      </c>
      <c r="D18" s="16">
        <v>7.0000000000000007E-2</v>
      </c>
      <c r="E18" s="16">
        <v>0.1</v>
      </c>
    </row>
  </sheetData>
  <mergeCells count="2">
    <mergeCell ref="A1:I1"/>
    <mergeCell ref="A13:E13"/>
  </mergeCells>
  <phoneticPr fontId="1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&amp;C&amp;P쪽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workbookViewId="0">
      <selection activeCell="L13" sqref="L13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10" max="10" width="10.8984375" bestFit="1" customWidth="1"/>
    <col min="11" max="12" width="12.59765625" customWidth="1"/>
    <col min="13" max="13" width="9" customWidth="1"/>
  </cols>
  <sheetData>
    <row r="1" spans="1:10" x14ac:dyDescent="0.4">
      <c r="A1" t="s">
        <v>77</v>
      </c>
    </row>
    <row r="2" spans="1:10" x14ac:dyDescent="0.4">
      <c r="A2" s="1" t="s">
        <v>78</v>
      </c>
      <c r="B2" s="1" t="s">
        <v>79</v>
      </c>
      <c r="C2" s="1" t="s">
        <v>80</v>
      </c>
      <c r="D2" s="1" t="s">
        <v>81</v>
      </c>
      <c r="E2" s="17" t="s">
        <v>82</v>
      </c>
    </row>
    <row r="3" spans="1:10" x14ac:dyDescent="0.4">
      <c r="A3" s="18" t="s">
        <v>83</v>
      </c>
      <c r="B3" s="18">
        <v>15</v>
      </c>
      <c r="C3" s="19">
        <v>1575</v>
      </c>
      <c r="D3" s="19">
        <v>23625</v>
      </c>
      <c r="E3" s="1" t="str">
        <f>IF(AND($B3&gt;=15,$C3&gt;=2000,$D3&gt;=30000),REPT("★",$B3/10),"")</f>
        <v/>
      </c>
    </row>
    <row r="4" spans="1:10" x14ac:dyDescent="0.4">
      <c r="A4" s="18" t="s">
        <v>84</v>
      </c>
      <c r="B4" s="18">
        <v>20</v>
      </c>
      <c r="C4" s="19">
        <v>3287</v>
      </c>
      <c r="D4" s="19">
        <v>65740</v>
      </c>
      <c r="E4" s="1" t="str">
        <f t="shared" ref="E4:E8" si="0">IF(AND($B4&gt;=15,$C4&gt;=2000,$D4&gt;=30000),REPT("★",$B4/10),"")</f>
        <v>★★</v>
      </c>
    </row>
    <row r="5" spans="1:10" x14ac:dyDescent="0.4">
      <c r="A5" s="18" t="s">
        <v>85</v>
      </c>
      <c r="B5" s="18">
        <v>13</v>
      </c>
      <c r="C5" s="19">
        <v>1795</v>
      </c>
      <c r="D5" s="19">
        <v>23335</v>
      </c>
      <c r="E5" s="1" t="str">
        <f t="shared" si="0"/>
        <v/>
      </c>
    </row>
    <row r="6" spans="1:10" x14ac:dyDescent="0.4">
      <c r="A6" s="18" t="s">
        <v>84</v>
      </c>
      <c r="B6" s="18">
        <v>18</v>
      </c>
      <c r="C6" s="19">
        <v>3687</v>
      </c>
      <c r="D6" s="19">
        <v>66366</v>
      </c>
      <c r="E6" s="1" t="str">
        <f t="shared" si="0"/>
        <v>★</v>
      </c>
    </row>
    <row r="7" spans="1:10" x14ac:dyDescent="0.4">
      <c r="A7" s="18" t="s">
        <v>83</v>
      </c>
      <c r="B7" s="18">
        <v>11</v>
      </c>
      <c r="C7" s="19">
        <v>2874</v>
      </c>
      <c r="D7" s="19">
        <v>31614</v>
      </c>
      <c r="E7" s="1" t="str">
        <f t="shared" si="0"/>
        <v/>
      </c>
    </row>
    <row r="8" spans="1:10" x14ac:dyDescent="0.4">
      <c r="A8" s="18" t="s">
        <v>83</v>
      </c>
      <c r="B8" s="18">
        <v>35</v>
      </c>
      <c r="C8" s="19">
        <v>12959</v>
      </c>
      <c r="D8" s="19">
        <v>194385</v>
      </c>
      <c r="E8" s="1" t="str">
        <f t="shared" si="0"/>
        <v>★★★</v>
      </c>
    </row>
    <row r="10" spans="1:10" x14ac:dyDescent="0.4">
      <c r="A10" t="s">
        <v>86</v>
      </c>
    </row>
    <row r="11" spans="1:10" x14ac:dyDescent="0.4">
      <c r="A11" s="1" t="s">
        <v>87</v>
      </c>
      <c r="B11" s="1" t="s">
        <v>88</v>
      </c>
      <c r="C11" s="1" t="s">
        <v>89</v>
      </c>
      <c r="D11" s="17" t="s">
        <v>90</v>
      </c>
    </row>
    <row r="12" spans="1:10" x14ac:dyDescent="0.4">
      <c r="A12" s="1" t="s">
        <v>91</v>
      </c>
      <c r="B12" s="18">
        <v>670</v>
      </c>
      <c r="C12" s="18">
        <v>220</v>
      </c>
      <c r="D12" s="1">
        <f>MIN(VLOOKUP($B12,$F$14:$G$18,2,TRUE),VLOOKUP($C12,$I$14:$J$18,2,TRUE))</f>
        <v>5</v>
      </c>
      <c r="F12" t="s">
        <v>92</v>
      </c>
      <c r="I12" t="s">
        <v>93</v>
      </c>
    </row>
    <row r="13" spans="1:10" x14ac:dyDescent="0.4">
      <c r="A13" s="1" t="s">
        <v>94</v>
      </c>
      <c r="B13" s="18">
        <v>720</v>
      </c>
      <c r="C13" s="18">
        <v>150</v>
      </c>
      <c r="D13" s="1">
        <f t="shared" ref="D13:D18" si="1">MIN(VLOOKUP($B13,$F$14:$G$18,2,TRUE),VLOOKUP($C13,$I$14:$J$18,2,TRUE))</f>
        <v>5</v>
      </c>
      <c r="F13" s="1" t="s">
        <v>88</v>
      </c>
      <c r="G13" s="1" t="s">
        <v>95</v>
      </c>
      <c r="I13" s="1" t="s">
        <v>89</v>
      </c>
      <c r="J13" s="1" t="s">
        <v>95</v>
      </c>
    </row>
    <row r="14" spans="1:10" x14ac:dyDescent="0.4">
      <c r="A14" s="1" t="s">
        <v>96</v>
      </c>
      <c r="B14" s="18">
        <v>870</v>
      </c>
      <c r="C14" s="18">
        <v>280</v>
      </c>
      <c r="D14" s="1">
        <f t="shared" si="1"/>
        <v>10</v>
      </c>
      <c r="F14" s="18">
        <v>400</v>
      </c>
      <c r="G14" s="18">
        <v>1</v>
      </c>
      <c r="I14" s="18">
        <v>50</v>
      </c>
      <c r="J14" s="18">
        <v>1</v>
      </c>
    </row>
    <row r="15" spans="1:10" x14ac:dyDescent="0.4">
      <c r="A15" s="1" t="s">
        <v>97</v>
      </c>
      <c r="B15" s="18">
        <v>570</v>
      </c>
      <c r="C15" s="18">
        <v>100</v>
      </c>
      <c r="D15" s="1">
        <f t="shared" si="1"/>
        <v>1</v>
      </c>
      <c r="F15" s="18">
        <v>600</v>
      </c>
      <c r="G15" s="18">
        <v>5</v>
      </c>
      <c r="I15" s="18">
        <v>100</v>
      </c>
      <c r="J15" s="18">
        <v>5</v>
      </c>
    </row>
    <row r="16" spans="1:10" x14ac:dyDescent="0.4">
      <c r="A16" s="1" t="s">
        <v>98</v>
      </c>
      <c r="B16" s="18">
        <v>890</v>
      </c>
      <c r="C16" s="18">
        <v>180</v>
      </c>
      <c r="D16" s="1">
        <f t="shared" si="1"/>
        <v>10</v>
      </c>
      <c r="F16" s="18">
        <v>800</v>
      </c>
      <c r="G16" s="18">
        <v>10</v>
      </c>
      <c r="I16" s="18">
        <v>150</v>
      </c>
      <c r="J16" s="18">
        <v>10</v>
      </c>
    </row>
    <row r="17" spans="1:13" x14ac:dyDescent="0.4">
      <c r="A17" s="1" t="s">
        <v>99</v>
      </c>
      <c r="B17" s="18">
        <v>800</v>
      </c>
      <c r="C17" s="18">
        <v>270</v>
      </c>
      <c r="D17" s="1">
        <f t="shared" si="1"/>
        <v>10</v>
      </c>
      <c r="F17" s="18">
        <v>900</v>
      </c>
      <c r="G17" s="18">
        <v>15</v>
      </c>
      <c r="I17" s="18">
        <v>200</v>
      </c>
      <c r="J17" s="18">
        <v>15</v>
      </c>
    </row>
    <row r="18" spans="1:13" x14ac:dyDescent="0.4">
      <c r="A18" s="1" t="s">
        <v>100</v>
      </c>
      <c r="B18" s="18">
        <v>700</v>
      </c>
      <c r="C18" s="18">
        <v>140</v>
      </c>
      <c r="D18" s="1">
        <f t="shared" si="1"/>
        <v>5</v>
      </c>
      <c r="F18" s="18">
        <v>999</v>
      </c>
      <c r="G18" s="18">
        <v>20</v>
      </c>
      <c r="I18" s="18">
        <v>300</v>
      </c>
      <c r="J18" s="18">
        <v>20</v>
      </c>
    </row>
    <row r="20" spans="1:13" x14ac:dyDescent="0.4">
      <c r="A20" t="s">
        <v>101</v>
      </c>
      <c r="I20" t="s">
        <v>102</v>
      </c>
    </row>
    <row r="21" spans="1:13" x14ac:dyDescent="0.4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7" t="s">
        <v>82</v>
      </c>
      <c r="I21" s="48" t="s">
        <v>103</v>
      </c>
      <c r="J21" s="1" t="s">
        <v>47</v>
      </c>
      <c r="K21" s="1"/>
      <c r="L21" s="1"/>
    </row>
    <row r="22" spans="1:13" x14ac:dyDescent="0.4">
      <c r="A22" s="1" t="s">
        <v>54</v>
      </c>
      <c r="B22" s="1" t="s">
        <v>104</v>
      </c>
      <c r="C22" s="1" t="s">
        <v>105</v>
      </c>
      <c r="D22" s="18">
        <v>15</v>
      </c>
      <c r="E22" s="19">
        <v>1400000</v>
      </c>
      <c r="F22" s="20">
        <v>0.1</v>
      </c>
      <c r="G22" s="19" t="str" cm="1">
        <f t="array" ref="G22">fn비고(D22)</f>
        <v/>
      </c>
      <c r="I22" s="49"/>
      <c r="J22" s="17" t="s">
        <v>105</v>
      </c>
      <c r="K22" s="17" t="s">
        <v>106</v>
      </c>
      <c r="L22" s="17" t="s">
        <v>16</v>
      </c>
    </row>
    <row r="23" spans="1:13" x14ac:dyDescent="0.4">
      <c r="A23" s="1" t="s">
        <v>57</v>
      </c>
      <c r="B23" s="1" t="s">
        <v>107</v>
      </c>
      <c r="C23" s="1" t="s">
        <v>106</v>
      </c>
      <c r="D23" s="18">
        <v>7</v>
      </c>
      <c r="E23" s="19">
        <v>900000</v>
      </c>
      <c r="F23" s="20">
        <v>0.08</v>
      </c>
      <c r="G23" s="19" t="str" cm="1">
        <f t="array" ref="G23">fn비고(D23)</f>
        <v/>
      </c>
      <c r="I23" s="1" t="s">
        <v>104</v>
      </c>
      <c r="J23" s="19">
        <f t="array" ref="J23">SUM(($F$22:$F$36&gt;=AVERAGE($F$22:$F$36))*($B$22:$B$36=$I23)*($C$22:$C$36=J$22)*$E$22:$E$36)</f>
        <v>2350000</v>
      </c>
      <c r="K23" s="19">
        <f t="array" ref="K23">SUM(($F$22:$F$36&gt;=AVERAGE($F$22:$F$36))*($B$22:$B$36=$I23)*($C$22:$C$36=K$22)*$E$22:$E$36)</f>
        <v>940000</v>
      </c>
      <c r="L23" s="19">
        <f t="array" ref="L23">SUM(($F$22:$F$36&gt;=AVERAGE($F$22:$F$36))*($B$22:$B$36=$I23)*($C$22:$C$36=L$22)*$E$22:$E$36)</f>
        <v>0</v>
      </c>
    </row>
    <row r="24" spans="1:13" x14ac:dyDescent="0.4">
      <c r="A24" s="1" t="s">
        <v>60</v>
      </c>
      <c r="B24" s="1" t="s">
        <v>108</v>
      </c>
      <c r="C24" s="1" t="s">
        <v>16</v>
      </c>
      <c r="D24" s="18">
        <v>3</v>
      </c>
      <c r="E24" s="19">
        <v>650000</v>
      </c>
      <c r="F24" s="20">
        <v>0.06</v>
      </c>
      <c r="G24" s="19" t="str" cm="1">
        <f t="array" ref="G24">fn비고(D24)</f>
        <v/>
      </c>
      <c r="I24" s="1" t="s">
        <v>107</v>
      </c>
      <c r="J24" s="19">
        <f t="array" ref="J24">SUM(($F$22:$F$36&gt;=AVERAGE($F$22:$F$36))*($B$22:$B$36=$I24)*($C$22:$C$36=J$22)*$E$22:$E$36)</f>
        <v>1000000</v>
      </c>
      <c r="K24" s="19">
        <f t="array" ref="K24">SUM(($F$22:$F$36&gt;=AVERAGE($F$22:$F$36))*($B$22:$B$36=$I24)*($C$22:$C$36=K$22)*$E$22:$E$36)</f>
        <v>1780000</v>
      </c>
      <c r="L24" s="19">
        <f t="array" ref="L24">SUM(($F$22:$F$36&gt;=AVERAGE($F$22:$F$36))*($B$22:$B$36=$I24)*($C$22:$C$36=L$22)*$E$22:$E$36)</f>
        <v>700000</v>
      </c>
    </row>
    <row r="25" spans="1:13" x14ac:dyDescent="0.4">
      <c r="A25" s="1" t="s">
        <v>63</v>
      </c>
      <c r="B25" s="1" t="s">
        <v>104</v>
      </c>
      <c r="C25" s="1" t="s">
        <v>106</v>
      </c>
      <c r="D25" s="18">
        <v>8</v>
      </c>
      <c r="E25" s="19">
        <v>920000</v>
      </c>
      <c r="F25" s="20">
        <v>0.02</v>
      </c>
      <c r="G25" s="19" t="str" cm="1">
        <f t="array" ref="G25">fn비고(D25)</f>
        <v>승진대상</v>
      </c>
      <c r="I25" s="1" t="s">
        <v>108</v>
      </c>
      <c r="J25" s="19">
        <f t="array" ref="J25">SUM(($F$22:$F$36&gt;=AVERAGE($F$22:$F$36))*($B$22:$B$36=$I25)*($C$22:$C$36=J$22)*$E$22:$E$36)</f>
        <v>1100000</v>
      </c>
      <c r="K25" s="19">
        <f t="array" ref="K25">SUM(($F$22:$F$36&gt;=AVERAGE($F$22:$F$36))*($B$22:$B$36=$I25)*($C$22:$C$36=K$22)*$E$22:$E$36)</f>
        <v>0</v>
      </c>
      <c r="L25" s="19">
        <f t="array" ref="L25">SUM(($F$22:$F$36&gt;=AVERAGE($F$22:$F$36))*($B$22:$B$36=$I25)*($C$22:$C$36=L$22)*$E$22:$E$36)</f>
        <v>650000</v>
      </c>
    </row>
    <row r="26" spans="1:13" x14ac:dyDescent="0.4">
      <c r="A26" s="1" t="s">
        <v>65</v>
      </c>
      <c r="B26" s="1" t="s">
        <v>107</v>
      </c>
      <c r="C26" s="1" t="s">
        <v>16</v>
      </c>
      <c r="D26" s="18">
        <v>5</v>
      </c>
      <c r="E26" s="19">
        <v>750000</v>
      </c>
      <c r="F26" s="20">
        <v>0.04</v>
      </c>
      <c r="G26" s="19" t="str" cm="1">
        <f t="array" ref="G26">fn비고(D26)</f>
        <v>승진대상</v>
      </c>
    </row>
    <row r="27" spans="1:13" x14ac:dyDescent="0.4">
      <c r="A27" s="1" t="s">
        <v>67</v>
      </c>
      <c r="B27" s="1" t="s">
        <v>108</v>
      </c>
      <c r="C27" s="1" t="s">
        <v>105</v>
      </c>
      <c r="D27" s="18">
        <v>12</v>
      </c>
      <c r="E27" s="19">
        <v>1100000</v>
      </c>
      <c r="F27" s="20">
        <v>0.12</v>
      </c>
      <c r="G27" s="19" t="str" cm="1">
        <f t="array" ref="G27">fn비고(D27)</f>
        <v/>
      </c>
    </row>
    <row r="28" spans="1:13" x14ac:dyDescent="0.4">
      <c r="A28" s="1" t="s">
        <v>69</v>
      </c>
      <c r="B28" s="1" t="s">
        <v>104</v>
      </c>
      <c r="C28" s="1" t="s">
        <v>16</v>
      </c>
      <c r="D28" s="18">
        <v>4</v>
      </c>
      <c r="E28" s="19">
        <v>700000</v>
      </c>
      <c r="F28" s="20">
        <v>7.0000000000000007E-2</v>
      </c>
      <c r="G28" s="19" t="str" cm="1">
        <f t="array" ref="G28">fn비고(D28)</f>
        <v>승진대상</v>
      </c>
      <c r="I28" s="17" t="s">
        <v>194</v>
      </c>
      <c r="J28" s="21"/>
      <c r="K28" s="21" t="s">
        <v>109</v>
      </c>
      <c r="L28" s="21"/>
      <c r="M28" s="21"/>
    </row>
    <row r="29" spans="1:13" x14ac:dyDescent="0.4">
      <c r="A29" s="1" t="s">
        <v>71</v>
      </c>
      <c r="B29" s="1" t="s">
        <v>107</v>
      </c>
      <c r="C29" s="1" t="s">
        <v>105</v>
      </c>
      <c r="D29" s="18">
        <v>11</v>
      </c>
      <c r="E29" s="19">
        <v>1000000</v>
      </c>
      <c r="F29" s="20">
        <v>0.08</v>
      </c>
      <c r="G29" s="19" t="str" cm="1">
        <f t="array" ref="G29">fn비고(D29)</f>
        <v/>
      </c>
      <c r="I29" s="17" t="b">
        <f>$E22*0.5&gt;=450000</f>
        <v>1</v>
      </c>
      <c r="J29" s="21"/>
      <c r="K29" s="50">
        <f>DCOUNTA($A$21:$G$36,1,$I$28:$I$29)</f>
        <v>9</v>
      </c>
      <c r="L29" s="50"/>
      <c r="M29" s="50"/>
    </row>
    <row r="30" spans="1:13" x14ac:dyDescent="0.4">
      <c r="A30" s="1" t="s">
        <v>73</v>
      </c>
      <c r="B30" s="1" t="s">
        <v>108</v>
      </c>
      <c r="C30" s="1" t="s">
        <v>106</v>
      </c>
      <c r="D30" s="18">
        <v>7</v>
      </c>
      <c r="E30" s="19">
        <v>900000</v>
      </c>
      <c r="F30" s="20">
        <v>0.04</v>
      </c>
      <c r="G30" s="19" t="str" cm="1">
        <f t="array" ref="G30">fn비고(D30)</f>
        <v/>
      </c>
    </row>
    <row r="31" spans="1:13" x14ac:dyDescent="0.4">
      <c r="A31" s="1" t="s">
        <v>110</v>
      </c>
      <c r="B31" s="1" t="s">
        <v>104</v>
      </c>
      <c r="C31" s="1" t="s">
        <v>105</v>
      </c>
      <c r="D31" s="18">
        <v>10</v>
      </c>
      <c r="E31" s="19">
        <v>950000</v>
      </c>
      <c r="F31" s="20">
        <v>0.1</v>
      </c>
      <c r="G31" s="19" t="str" cm="1">
        <f t="array" ref="G31">fn비고(D31)</f>
        <v/>
      </c>
      <c r="I31" t="s">
        <v>140</v>
      </c>
    </row>
    <row r="32" spans="1:13" x14ac:dyDescent="0.4">
      <c r="A32" s="1" t="s">
        <v>111</v>
      </c>
      <c r="B32" s="1" t="s">
        <v>108</v>
      </c>
      <c r="C32" s="1" t="s">
        <v>105</v>
      </c>
      <c r="D32" s="18">
        <v>8</v>
      </c>
      <c r="E32" s="19">
        <v>920000</v>
      </c>
      <c r="F32" s="20">
        <v>7.0000000000000007E-2</v>
      </c>
      <c r="G32" s="19" t="str" cm="1">
        <f t="array" ref="G32">fn비고(D32)</f>
        <v>승진대상</v>
      </c>
      <c r="I32" s="17" t="s">
        <v>141</v>
      </c>
      <c r="J32" s="17" t="s">
        <v>142</v>
      </c>
    </row>
    <row r="33" spans="1:10" x14ac:dyDescent="0.4">
      <c r="A33" s="1" t="s">
        <v>112</v>
      </c>
      <c r="B33" s="1" t="s">
        <v>107</v>
      </c>
      <c r="C33" s="1" t="s">
        <v>106</v>
      </c>
      <c r="D33" s="18">
        <v>6</v>
      </c>
      <c r="E33" s="19">
        <v>880000</v>
      </c>
      <c r="F33" s="20">
        <v>0.11</v>
      </c>
      <c r="G33" s="19" t="str" cm="1">
        <f t="array" ref="G33">fn비고(D33)</f>
        <v/>
      </c>
      <c r="I33" s="1" t="str">
        <f>_xlfn.XLOOKUP(MAX($E$22:$E$36),$E$22:$E$36,$A$22:$A$36)</f>
        <v>신소진</v>
      </c>
      <c r="J33" s="1" t="str">
        <f>_xlfn.XLOOKUP(MAX($E$22:$E$36),$E$22:$E$36,$B$22:$B$36)</f>
        <v>기획부</v>
      </c>
    </row>
    <row r="34" spans="1:10" x14ac:dyDescent="0.4">
      <c r="A34" s="1" t="s">
        <v>113</v>
      </c>
      <c r="B34" s="1" t="s">
        <v>107</v>
      </c>
      <c r="C34" s="1" t="s">
        <v>16</v>
      </c>
      <c r="D34" s="18">
        <v>4</v>
      </c>
      <c r="E34" s="19">
        <v>700000</v>
      </c>
      <c r="F34" s="20">
        <v>0.08</v>
      </c>
      <c r="G34" s="19" t="str" cm="1">
        <f t="array" ref="G34">fn비고(D34)</f>
        <v>승진대상</v>
      </c>
    </row>
    <row r="35" spans="1:10" x14ac:dyDescent="0.4">
      <c r="A35" s="1" t="s">
        <v>114</v>
      </c>
      <c r="B35" s="1" t="s">
        <v>104</v>
      </c>
      <c r="C35" s="1" t="s">
        <v>106</v>
      </c>
      <c r="D35" s="18">
        <v>9</v>
      </c>
      <c r="E35" s="19">
        <v>940000</v>
      </c>
      <c r="F35" s="20">
        <v>0.09</v>
      </c>
      <c r="G35" s="19" t="str" cm="1">
        <f t="array" ref="G35">fn비고(D35)</f>
        <v>승진대상</v>
      </c>
    </row>
    <row r="36" spans="1:10" x14ac:dyDescent="0.4">
      <c r="A36" s="1" t="s">
        <v>115</v>
      </c>
      <c r="B36" s="1" t="s">
        <v>108</v>
      </c>
      <c r="C36" s="1" t="s">
        <v>16</v>
      </c>
      <c r="D36" s="18">
        <v>3</v>
      </c>
      <c r="E36" s="19">
        <v>650000</v>
      </c>
      <c r="F36" s="20">
        <v>0.1</v>
      </c>
      <c r="G36" s="19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H14" sqref="H14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</cols>
  <sheetData>
    <row r="1" spans="1:6" x14ac:dyDescent="0.4">
      <c r="A1" s="42" t="s">
        <v>184</v>
      </c>
      <c r="B1" t="s">
        <v>185</v>
      </c>
    </row>
    <row r="3" spans="1:6" x14ac:dyDescent="0.4">
      <c r="A3" s="42" t="s">
        <v>192</v>
      </c>
      <c r="B3" s="42" t="s">
        <v>4</v>
      </c>
      <c r="C3" t="s">
        <v>189</v>
      </c>
      <c r="D3" t="s">
        <v>190</v>
      </c>
      <c r="E3" t="s">
        <v>191</v>
      </c>
      <c r="F3" t="s">
        <v>193</v>
      </c>
    </row>
    <row r="4" spans="1:6" x14ac:dyDescent="0.4">
      <c r="A4" t="s">
        <v>13</v>
      </c>
      <c r="C4" s="44">
        <v>4000</v>
      </c>
      <c r="D4" s="44">
        <v>16000</v>
      </c>
      <c r="E4" s="44">
        <v>76080</v>
      </c>
      <c r="F4" s="43">
        <v>0.24912162361285295</v>
      </c>
    </row>
    <row r="5" spans="1:6" x14ac:dyDescent="0.4">
      <c r="B5" t="s">
        <v>187</v>
      </c>
      <c r="C5" s="44">
        <v>4000</v>
      </c>
      <c r="D5" s="44">
        <v>16000</v>
      </c>
      <c r="E5" s="44">
        <v>76080</v>
      </c>
      <c r="F5" s="43">
        <v>0.24912162361285295</v>
      </c>
    </row>
    <row r="6" spans="1:6" x14ac:dyDescent="0.4">
      <c r="A6" t="s">
        <v>16</v>
      </c>
      <c r="C6" s="44">
        <v>5400</v>
      </c>
      <c r="D6" s="44">
        <v>21600</v>
      </c>
      <c r="E6" s="44">
        <v>75708</v>
      </c>
      <c r="F6" s="43">
        <v>0.24790352103682795</v>
      </c>
    </row>
    <row r="7" spans="1:6" x14ac:dyDescent="0.4">
      <c r="B7" t="s">
        <v>188</v>
      </c>
      <c r="C7" s="44">
        <v>1800</v>
      </c>
      <c r="D7" s="44">
        <v>7200</v>
      </c>
      <c r="E7" s="44">
        <v>32436</v>
      </c>
      <c r="F7" s="43">
        <v>0.10621068590308226</v>
      </c>
    </row>
    <row r="8" spans="1:6" x14ac:dyDescent="0.4">
      <c r="B8" t="s">
        <v>108</v>
      </c>
      <c r="C8" s="44">
        <v>3600</v>
      </c>
      <c r="D8" s="44">
        <v>14400</v>
      </c>
      <c r="E8" s="44">
        <v>43272</v>
      </c>
      <c r="F8" s="43">
        <v>0.1416928351337457</v>
      </c>
    </row>
    <row r="9" spans="1:6" x14ac:dyDescent="0.4">
      <c r="A9" t="s">
        <v>105</v>
      </c>
      <c r="C9" s="44">
        <v>5600</v>
      </c>
      <c r="D9" s="44">
        <v>22400</v>
      </c>
      <c r="E9" s="44">
        <v>88480</v>
      </c>
      <c r="F9" s="43">
        <v>0.289725042813686</v>
      </c>
    </row>
    <row r="10" spans="1:6" x14ac:dyDescent="0.4">
      <c r="B10" t="s">
        <v>188</v>
      </c>
      <c r="C10" s="44">
        <v>2800</v>
      </c>
      <c r="D10" s="44">
        <v>11200</v>
      </c>
      <c r="E10" s="44">
        <v>70140</v>
      </c>
      <c r="F10" s="43">
        <v>0.22967127602793777</v>
      </c>
    </row>
    <row r="11" spans="1:6" x14ac:dyDescent="0.4">
      <c r="B11" t="s">
        <v>187</v>
      </c>
      <c r="C11" s="44">
        <v>2800</v>
      </c>
      <c r="D11" s="44">
        <v>11200</v>
      </c>
      <c r="E11" s="44">
        <v>18340</v>
      </c>
      <c r="F11" s="43">
        <v>6.0053766785748197E-2</v>
      </c>
    </row>
    <row r="12" spans="1:6" x14ac:dyDescent="0.4">
      <c r="A12" t="s">
        <v>10</v>
      </c>
      <c r="C12" s="44">
        <v>3000</v>
      </c>
      <c r="D12" s="44">
        <v>10000</v>
      </c>
      <c r="E12" s="44"/>
      <c r="F12" s="43">
        <v>0</v>
      </c>
    </row>
    <row r="13" spans="1:6" x14ac:dyDescent="0.4">
      <c r="B13" t="s">
        <v>108</v>
      </c>
      <c r="C13" s="44">
        <v>1500</v>
      </c>
      <c r="D13" s="44">
        <v>5000</v>
      </c>
      <c r="E13" s="44"/>
      <c r="F13" s="43">
        <v>0</v>
      </c>
    </row>
    <row r="14" spans="1:6" x14ac:dyDescent="0.4">
      <c r="B14" t="s">
        <v>187</v>
      </c>
      <c r="C14" s="44">
        <v>1500</v>
      </c>
      <c r="D14" s="44">
        <v>5000</v>
      </c>
      <c r="E14" s="44"/>
      <c r="F14" s="43">
        <v>0</v>
      </c>
    </row>
    <row r="15" spans="1:6" x14ac:dyDescent="0.4">
      <c r="A15" t="s">
        <v>106</v>
      </c>
      <c r="C15" s="44">
        <v>2500</v>
      </c>
      <c r="D15" s="44">
        <v>10000</v>
      </c>
      <c r="E15" s="44">
        <v>65125</v>
      </c>
      <c r="F15" s="43">
        <v>0.21324981253663314</v>
      </c>
    </row>
    <row r="16" spans="1:6" x14ac:dyDescent="0.4">
      <c r="B16" t="s">
        <v>187</v>
      </c>
      <c r="C16" s="44">
        <v>2500</v>
      </c>
      <c r="D16" s="44">
        <v>10000</v>
      </c>
      <c r="E16" s="44">
        <v>65125</v>
      </c>
      <c r="F16" s="43">
        <v>0.21324981253663314</v>
      </c>
    </row>
    <row r="17" spans="1:6" x14ac:dyDescent="0.4">
      <c r="A17" t="s">
        <v>186</v>
      </c>
      <c r="C17" s="44">
        <v>20500</v>
      </c>
      <c r="D17" s="44">
        <v>80000</v>
      </c>
      <c r="E17" s="44">
        <v>305393</v>
      </c>
      <c r="F17" s="43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L9" sqref="L9"/>
    </sheetView>
  </sheetViews>
  <sheetFormatPr defaultRowHeight="17.399999999999999" outlineLevelRow="3" x14ac:dyDescent="0.4"/>
  <cols>
    <col min="3" max="3" width="13" bestFit="1" customWidth="1"/>
    <col min="4" max="4" width="9.8984375" bestFit="1" customWidth="1"/>
    <col min="5" max="9" width="7.19921875" customWidth="1"/>
  </cols>
  <sheetData>
    <row r="2" spans="1:9" x14ac:dyDescent="0.4">
      <c r="A2" t="s">
        <v>116</v>
      </c>
    </row>
    <row r="3" spans="1:9" x14ac:dyDescent="0.4">
      <c r="A3" t="s">
        <v>144</v>
      </c>
      <c r="B3" t="s">
        <v>87</v>
      </c>
      <c r="C3" t="s">
        <v>145</v>
      </c>
      <c r="D3" t="s">
        <v>146</v>
      </c>
      <c r="E3" t="s">
        <v>147</v>
      </c>
      <c r="F3" t="s">
        <v>148</v>
      </c>
      <c r="G3" t="s">
        <v>149</v>
      </c>
      <c r="H3" t="s">
        <v>150</v>
      </c>
      <c r="I3" t="s">
        <v>151</v>
      </c>
    </row>
    <row r="4" spans="1:9" outlineLevel="3" x14ac:dyDescent="0.4">
      <c r="A4" t="s">
        <v>162</v>
      </c>
      <c r="B4" t="s">
        <v>163</v>
      </c>
      <c r="C4" t="s">
        <v>164</v>
      </c>
      <c r="D4" t="s">
        <v>155</v>
      </c>
      <c r="E4" s="37">
        <v>20</v>
      </c>
      <c r="F4" s="37">
        <v>35</v>
      </c>
      <c r="G4" s="37">
        <v>9</v>
      </c>
      <c r="H4" s="37">
        <v>18</v>
      </c>
      <c r="I4" s="37">
        <v>82</v>
      </c>
    </row>
    <row r="5" spans="1:9" outlineLevel="3" x14ac:dyDescent="0.4">
      <c r="A5" t="s">
        <v>167</v>
      </c>
      <c r="B5" t="s">
        <v>168</v>
      </c>
      <c r="C5" t="s">
        <v>164</v>
      </c>
      <c r="D5" t="s">
        <v>155</v>
      </c>
      <c r="E5" s="37">
        <v>29</v>
      </c>
      <c r="F5" s="37">
        <v>38</v>
      </c>
      <c r="G5" s="37">
        <v>10</v>
      </c>
      <c r="H5" s="37">
        <v>19</v>
      </c>
      <c r="I5" s="37">
        <v>96</v>
      </c>
    </row>
    <row r="6" spans="1:9" outlineLevel="2" x14ac:dyDescent="0.4">
      <c r="C6">
        <f>SUBTOTAL(3,C4:C5)</f>
        <v>2</v>
      </c>
      <c r="D6" s="38" t="s">
        <v>181</v>
      </c>
      <c r="E6" s="37"/>
      <c r="F6" s="37"/>
      <c r="G6" s="37"/>
      <c r="H6" s="37"/>
      <c r="I6" s="37"/>
    </row>
    <row r="7" spans="1:9" outlineLevel="3" x14ac:dyDescent="0.4">
      <c r="A7" t="s">
        <v>173</v>
      </c>
      <c r="B7" t="s">
        <v>174</v>
      </c>
      <c r="C7" t="s">
        <v>164</v>
      </c>
      <c r="D7" t="s">
        <v>158</v>
      </c>
      <c r="E7" s="37">
        <v>25</v>
      </c>
      <c r="F7" s="37">
        <v>34</v>
      </c>
      <c r="G7" s="37">
        <v>8</v>
      </c>
      <c r="H7" s="37">
        <v>20</v>
      </c>
      <c r="I7" s="37">
        <v>87</v>
      </c>
    </row>
    <row r="8" spans="1:9" outlineLevel="2" x14ac:dyDescent="0.4">
      <c r="C8">
        <f>SUBTOTAL(3,C7:C7)</f>
        <v>1</v>
      </c>
      <c r="D8" s="38" t="s">
        <v>182</v>
      </c>
      <c r="E8" s="37"/>
      <c r="F8" s="37"/>
      <c r="G8" s="37"/>
      <c r="H8" s="37"/>
      <c r="I8" s="37"/>
    </row>
    <row r="9" spans="1:9" outlineLevel="1" x14ac:dyDescent="0.4">
      <c r="C9" s="38" t="s">
        <v>177</v>
      </c>
      <c r="E9" s="37"/>
      <c r="F9" s="37"/>
      <c r="G9" s="37"/>
      <c r="H9" s="37"/>
      <c r="I9" s="37">
        <f>SUBTOTAL(1,I4:I7)</f>
        <v>88.333333333333329</v>
      </c>
    </row>
    <row r="10" spans="1:9" outlineLevel="3" x14ac:dyDescent="0.4">
      <c r="A10" t="s">
        <v>159</v>
      </c>
      <c r="B10" t="s">
        <v>160</v>
      </c>
      <c r="C10" t="s">
        <v>161</v>
      </c>
      <c r="D10" t="s">
        <v>155</v>
      </c>
      <c r="E10" s="37">
        <v>27</v>
      </c>
      <c r="F10" s="37">
        <v>30</v>
      </c>
      <c r="G10" s="37">
        <v>8</v>
      </c>
      <c r="H10" s="37">
        <v>12</v>
      </c>
      <c r="I10" s="37">
        <v>77</v>
      </c>
    </row>
    <row r="11" spans="1:9" outlineLevel="3" x14ac:dyDescent="0.4">
      <c r="A11" t="s">
        <v>175</v>
      </c>
      <c r="B11" t="s">
        <v>176</v>
      </c>
      <c r="C11" t="s">
        <v>161</v>
      </c>
      <c r="D11" t="s">
        <v>155</v>
      </c>
      <c r="E11" s="37">
        <v>25</v>
      </c>
      <c r="F11" s="37">
        <v>28</v>
      </c>
      <c r="G11" s="37">
        <v>5</v>
      </c>
      <c r="H11" s="37">
        <v>15</v>
      </c>
      <c r="I11" s="37">
        <v>73</v>
      </c>
    </row>
    <row r="12" spans="1:9" outlineLevel="2" x14ac:dyDescent="0.4">
      <c r="C12">
        <f>SUBTOTAL(3,C10:C11)</f>
        <v>2</v>
      </c>
      <c r="D12" s="38" t="s">
        <v>181</v>
      </c>
      <c r="E12" s="37"/>
      <c r="F12" s="37"/>
      <c r="G12" s="37"/>
      <c r="H12" s="37"/>
      <c r="I12" s="37"/>
    </row>
    <row r="13" spans="1:9" outlineLevel="3" x14ac:dyDescent="0.4">
      <c r="A13" t="s">
        <v>171</v>
      </c>
      <c r="B13" t="s">
        <v>172</v>
      </c>
      <c r="C13" t="s">
        <v>161</v>
      </c>
      <c r="D13" t="s">
        <v>158</v>
      </c>
      <c r="E13" s="37">
        <v>29</v>
      </c>
      <c r="F13" s="37">
        <v>40</v>
      </c>
      <c r="G13" s="37">
        <v>10</v>
      </c>
      <c r="H13" s="37">
        <v>18</v>
      </c>
      <c r="I13" s="37">
        <v>97</v>
      </c>
    </row>
    <row r="14" spans="1:9" outlineLevel="2" x14ac:dyDescent="0.4">
      <c r="C14">
        <f>SUBTOTAL(3,C13:C13)</f>
        <v>1</v>
      </c>
      <c r="D14" s="38" t="s">
        <v>182</v>
      </c>
      <c r="E14" s="37"/>
      <c r="F14" s="37"/>
      <c r="G14" s="37"/>
      <c r="H14" s="37"/>
      <c r="I14" s="37"/>
    </row>
    <row r="15" spans="1:9" outlineLevel="1" x14ac:dyDescent="0.4">
      <c r="C15" s="38" t="s">
        <v>178</v>
      </c>
      <c r="E15" s="37"/>
      <c r="F15" s="37"/>
      <c r="G15" s="37"/>
      <c r="H15" s="37"/>
      <c r="I15" s="37">
        <f>SUBTOTAL(1,I10:I13)</f>
        <v>82.333333333333329</v>
      </c>
    </row>
    <row r="16" spans="1:9" outlineLevel="3" x14ac:dyDescent="0.4">
      <c r="A16" t="s">
        <v>152</v>
      </c>
      <c r="B16" t="s">
        <v>153</v>
      </c>
      <c r="C16" t="s">
        <v>154</v>
      </c>
      <c r="D16" t="s">
        <v>155</v>
      </c>
      <c r="E16" s="37">
        <v>28</v>
      </c>
      <c r="F16" s="37">
        <v>38</v>
      </c>
      <c r="G16" s="37">
        <v>8</v>
      </c>
      <c r="H16" s="37">
        <v>17</v>
      </c>
      <c r="I16" s="37">
        <v>91</v>
      </c>
    </row>
    <row r="17" spans="1:9" outlineLevel="3" x14ac:dyDescent="0.4">
      <c r="A17" t="s">
        <v>169</v>
      </c>
      <c r="B17" t="s">
        <v>170</v>
      </c>
      <c r="C17" t="s">
        <v>154</v>
      </c>
      <c r="D17" t="s">
        <v>155</v>
      </c>
      <c r="E17" s="37">
        <v>25</v>
      </c>
      <c r="F17" s="37">
        <v>33</v>
      </c>
      <c r="G17" s="37">
        <v>5</v>
      </c>
      <c r="H17" s="37">
        <v>20</v>
      </c>
      <c r="I17" s="37">
        <v>83</v>
      </c>
    </row>
    <row r="18" spans="1:9" outlineLevel="2" x14ac:dyDescent="0.4">
      <c r="C18">
        <f>SUBTOTAL(3,C16:C17)</f>
        <v>2</v>
      </c>
      <c r="D18" s="38" t="s">
        <v>181</v>
      </c>
      <c r="E18" s="37"/>
      <c r="F18" s="37"/>
      <c r="G18" s="37"/>
      <c r="H18" s="37"/>
      <c r="I18" s="37"/>
    </row>
    <row r="19" spans="1:9" outlineLevel="3" x14ac:dyDescent="0.4">
      <c r="A19" t="s">
        <v>156</v>
      </c>
      <c r="B19" t="s">
        <v>157</v>
      </c>
      <c r="C19" t="s">
        <v>154</v>
      </c>
      <c r="D19" t="s">
        <v>158</v>
      </c>
      <c r="E19" s="37">
        <v>26</v>
      </c>
      <c r="F19" s="37">
        <v>32</v>
      </c>
      <c r="G19" s="37">
        <v>10</v>
      </c>
      <c r="H19" s="37">
        <v>18</v>
      </c>
      <c r="I19" s="37">
        <v>86</v>
      </c>
    </row>
    <row r="20" spans="1:9" outlineLevel="3" x14ac:dyDescent="0.4">
      <c r="A20" t="s">
        <v>165</v>
      </c>
      <c r="B20" t="s">
        <v>166</v>
      </c>
      <c r="C20" t="s">
        <v>154</v>
      </c>
      <c r="D20" t="s">
        <v>158</v>
      </c>
      <c r="E20" s="37">
        <v>30</v>
      </c>
      <c r="F20" s="37">
        <v>37</v>
      </c>
      <c r="G20" s="37">
        <v>8</v>
      </c>
      <c r="H20" s="37">
        <v>18</v>
      </c>
      <c r="I20" s="37">
        <v>93</v>
      </c>
    </row>
    <row r="21" spans="1:9" outlineLevel="2" x14ac:dyDescent="0.4">
      <c r="C21">
        <f>SUBTOTAL(3,C19:C20)</f>
        <v>2</v>
      </c>
      <c r="D21" s="38" t="s">
        <v>182</v>
      </c>
      <c r="E21" s="37"/>
      <c r="F21" s="37"/>
      <c r="G21" s="37"/>
      <c r="H21" s="37"/>
      <c r="I21" s="37"/>
    </row>
    <row r="22" spans="1:9" outlineLevel="1" x14ac:dyDescent="0.4">
      <c r="C22" s="38" t="s">
        <v>179</v>
      </c>
      <c r="E22" s="37"/>
      <c r="F22" s="37"/>
      <c r="G22" s="37"/>
      <c r="H22" s="37"/>
      <c r="I22" s="37">
        <f>SUBTOTAL(1,I16:I20)</f>
        <v>88.25</v>
      </c>
    </row>
    <row r="23" spans="1:9" x14ac:dyDescent="0.4">
      <c r="C23" s="38">
        <f>SUBTOTAL(3,C4:C20)</f>
        <v>12</v>
      </c>
      <c r="D23" s="38" t="s">
        <v>183</v>
      </c>
      <c r="E23" s="37"/>
      <c r="F23" s="37"/>
      <c r="G23" s="37"/>
      <c r="H23" s="37"/>
      <c r="I23" s="37"/>
    </row>
    <row r="24" spans="1:9" x14ac:dyDescent="0.4">
      <c r="C24" s="38" t="s">
        <v>180</v>
      </c>
      <c r="E24" s="37"/>
      <c r="F24" s="37"/>
      <c r="G24" s="37"/>
      <c r="H24" s="37"/>
      <c r="I24" s="37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allowBlank="1" showInputMessage="1" promptTitle="입력방법" prompt="반드시 4글자로 입력하시오." sqref="A13 A7 A4:A5 A10:A11 A16:A17 A19:A20" xr:uid="{653885B3-C289-4352-83EB-55723CB3CA92}">
      <formula1>LEN($A4)=4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10" workbookViewId="0">
      <selection activeCell="M25" sqref="M25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51" t="s">
        <v>117</v>
      </c>
      <c r="B1" s="51"/>
      <c r="C1" s="51"/>
      <c r="D1" s="51"/>
      <c r="E1" s="51"/>
      <c r="F1" s="51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27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29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29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29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29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32">
        <f t="shared" si="0"/>
        <v>1.2844444444444445</v>
      </c>
    </row>
    <row r="10" spans="1:6" ht="18" thickBot="1" x14ac:dyDescent="0.45">
      <c r="A10" s="52" t="s">
        <v>129</v>
      </c>
      <c r="B10" s="53"/>
      <c r="C10" s="33">
        <f>SUM(C4:C9)</f>
        <v>1197</v>
      </c>
      <c r="D10" s="34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E15" sqref="E15:E16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51" t="s">
        <v>117</v>
      </c>
      <c r="B1" s="51"/>
      <c r="C1" s="51"/>
      <c r="D1" s="51"/>
      <c r="E1" s="51"/>
      <c r="F1" s="51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39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40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40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40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40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41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3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4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5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D2" sqref="D2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130</v>
      </c>
    </row>
    <row r="3" spans="1:9" x14ac:dyDescent="0.4">
      <c r="A3" s="35" t="s">
        <v>131</v>
      </c>
      <c r="B3" s="35" t="s">
        <v>103</v>
      </c>
      <c r="C3" s="35" t="s">
        <v>132</v>
      </c>
      <c r="D3" s="35" t="s">
        <v>133</v>
      </c>
      <c r="E3" s="35" t="s">
        <v>134</v>
      </c>
      <c r="H3" s="35" t="s">
        <v>4</v>
      </c>
      <c r="I3" s="35" t="s">
        <v>132</v>
      </c>
    </row>
    <row r="4" spans="1:9" x14ac:dyDescent="0.4">
      <c r="A4">
        <v>1</v>
      </c>
      <c r="B4" t="s">
        <v>135</v>
      </c>
      <c r="C4">
        <v>170000</v>
      </c>
      <c r="D4">
        <v>6</v>
      </c>
      <c r="E4" s="36">
        <v>194000</v>
      </c>
      <c r="H4" t="s">
        <v>136</v>
      </c>
      <c r="I4">
        <v>310000</v>
      </c>
    </row>
    <row r="5" spans="1:9" x14ac:dyDescent="0.4">
      <c r="A5">
        <v>2</v>
      </c>
      <c r="B5" t="s">
        <v>135</v>
      </c>
      <c r="C5">
        <v>170000</v>
      </c>
      <c r="D5">
        <v>24</v>
      </c>
      <c r="E5" s="36">
        <v>266000</v>
      </c>
      <c r="H5" t="s">
        <v>137</v>
      </c>
      <c r="I5">
        <v>270000</v>
      </c>
    </row>
    <row r="6" spans="1:9" x14ac:dyDescent="0.4">
      <c r="H6" t="s">
        <v>138</v>
      </c>
      <c r="I6">
        <v>220000</v>
      </c>
    </row>
    <row r="7" spans="1:9" x14ac:dyDescent="0.4">
      <c r="H7" t="s">
        <v>135</v>
      </c>
      <c r="I7">
        <v>170000</v>
      </c>
    </row>
    <row r="8" spans="1:9" x14ac:dyDescent="0.4">
      <c r="H8" t="s">
        <v>139</v>
      </c>
      <c r="I8">
        <v>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사원별수당">
          <controlPr defaultSize="0" autoLine="0" r:id="rId4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129540</xdr:rowOff>
              </to>
            </anchor>
          </controlPr>
        </control>
      </mc:Choice>
      <mc:Fallback>
        <control shapeId="2049" r:id="rId3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2025-03-27T05:12:21Z</dcterms:modified>
</cp:coreProperties>
</file>